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workbookProtection workbookAlgorithmName="SHA-512" workbookHashValue="OwJRhpxuaV47U/VCAblk3fMoY+HMH5vubOOw1sfWB2o080pVdSiIUO97uWTwGbzXOf3vWpmowKAIw/DzppJbEQ==" workbookSaltValue="4LISBctgijss3ZWZT7tqgA==" workbookSpinCount="100000" lockStructure="1"/>
  <bookViews>
    <workbookView xWindow="0" yWindow="0" windowWidth="25440" windowHeight="11895" firstSheet="3" activeTab="3"/>
  </bookViews>
  <sheets>
    <sheet name="חלוקת אחוזים בכל הרמות למכרז" sheetId="9" state="hidden" r:id="rId1"/>
    <sheet name="חלוקת אחוזים לכל רמת קטגוריה" sheetId="12" state="hidden" r:id="rId2"/>
    <sheet name="מכרז- רפרנס מלא" sheetId="11" state="hidden" r:id="rId3"/>
    <sheet name="מכרז" sheetId="18" r:id="rId4"/>
    <sheet name="פריטים תוצרת הארץ" sheetId="19" r:id="rId5"/>
    <sheet name="דוגמא לשקלול תוצרת הארץ" sheetId="21" r:id="rId6"/>
    <sheet name="מפרטי קרטון" sheetId="22" r:id="rId7"/>
  </sheets>
  <definedNames>
    <definedName name="_xlnm._FilterDatabase" localSheetId="3" hidden="1">מכרז!$A$2:$K$587</definedName>
    <definedName name="_xlnm._FilterDatabase" localSheetId="2" hidden="1">'מכרז- רפרנס מלא'!$A$3:$J$568</definedName>
    <definedName name="_xlnm._FilterDatabase" localSheetId="4" hidden="1">'פריטים תוצרת הארץ'!$B$2:$L$2</definedName>
  </definedNames>
  <calcPr calcId="162913"/>
</workbook>
</file>

<file path=xl/calcChain.xml><?xml version="1.0" encoding="utf-8"?>
<calcChain xmlns="http://schemas.openxmlformats.org/spreadsheetml/2006/main">
  <c r="I309" i="18" l="1"/>
  <c r="J5" i="11" l="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J87" i="11"/>
  <c r="J88" i="11"/>
  <c r="J89" i="11"/>
  <c r="J90" i="11"/>
  <c r="J91" i="11"/>
  <c r="J92" i="11"/>
  <c r="J93" i="11"/>
  <c r="J94" i="11"/>
  <c r="J95" i="11"/>
  <c r="J96" i="11"/>
  <c r="J97" i="11"/>
  <c r="J98" i="11"/>
  <c r="J99" i="11"/>
  <c r="J100" i="11"/>
  <c r="J101" i="11"/>
  <c r="J102" i="11"/>
  <c r="J103" i="11"/>
  <c r="J104" i="11"/>
  <c r="J105" i="11"/>
  <c r="J106" i="11"/>
  <c r="J107" i="11"/>
  <c r="J108" i="11"/>
  <c r="J109" i="11"/>
  <c r="J110" i="11"/>
  <c r="J111" i="11"/>
  <c r="J112" i="11"/>
  <c r="J113" i="11"/>
  <c r="J114" i="11"/>
  <c r="J115" i="11"/>
  <c r="J116" i="11"/>
  <c r="J117" i="11"/>
  <c r="J118" i="11"/>
  <c r="J119" i="11"/>
  <c r="J120" i="11"/>
  <c r="J121" i="11"/>
  <c r="J122" i="11"/>
  <c r="J123" i="11"/>
  <c r="J124" i="11"/>
  <c r="J125" i="11"/>
  <c r="J126" i="11"/>
  <c r="J127" i="11"/>
  <c r="J128" i="11"/>
  <c r="J129" i="11"/>
  <c r="J130" i="11"/>
  <c r="J131" i="11"/>
  <c r="J132" i="11"/>
  <c r="J133" i="11"/>
  <c r="J134" i="11"/>
  <c r="J135" i="11"/>
  <c r="J136" i="11"/>
  <c r="J137" i="11"/>
  <c r="J138" i="11"/>
  <c r="J139" i="11"/>
  <c r="J140" i="11"/>
  <c r="J141" i="11"/>
  <c r="J142" i="11"/>
  <c r="J143" i="11"/>
  <c r="J144" i="11"/>
  <c r="J145" i="11"/>
  <c r="J146" i="11"/>
  <c r="J147" i="11"/>
  <c r="J148" i="11"/>
  <c r="J149" i="11"/>
  <c r="J150" i="11"/>
  <c r="J151" i="11"/>
  <c r="J152" i="11"/>
  <c r="J153" i="11"/>
  <c r="J154" i="11"/>
  <c r="J155" i="11"/>
  <c r="J156" i="11"/>
  <c r="J157" i="11"/>
  <c r="J158" i="11"/>
  <c r="J159" i="11"/>
  <c r="J160" i="11"/>
  <c r="J161" i="11"/>
  <c r="J162" i="11"/>
  <c r="J163" i="11"/>
  <c r="J164" i="11"/>
  <c r="J165" i="11"/>
  <c r="J166" i="11"/>
  <c r="J167" i="11"/>
  <c r="J168" i="11"/>
  <c r="J169" i="11"/>
  <c r="J170" i="11"/>
  <c r="J171" i="11"/>
  <c r="J172" i="11"/>
  <c r="J173" i="11"/>
  <c r="J174" i="11"/>
  <c r="J175" i="11"/>
  <c r="J176" i="11"/>
  <c r="J177" i="11"/>
  <c r="J178" i="11"/>
  <c r="J179" i="11"/>
  <c r="J180" i="11"/>
  <c r="J181" i="11"/>
  <c r="J182" i="11"/>
  <c r="J183" i="11"/>
  <c r="J184" i="11"/>
  <c r="J185" i="11"/>
  <c r="J186" i="11"/>
  <c r="J187" i="11"/>
  <c r="J188" i="11"/>
  <c r="J189" i="11"/>
  <c r="J190" i="11"/>
  <c r="J191" i="11"/>
  <c r="J192" i="11"/>
  <c r="J193" i="11"/>
  <c r="J194" i="11"/>
  <c r="J195" i="11"/>
  <c r="J196" i="11"/>
  <c r="J197" i="11"/>
  <c r="J198" i="11"/>
  <c r="J199" i="11"/>
  <c r="J200" i="11"/>
  <c r="J201" i="11"/>
  <c r="J202" i="11"/>
  <c r="J203" i="11"/>
  <c r="J204" i="11"/>
  <c r="J205" i="11"/>
  <c r="J206" i="11"/>
  <c r="J207" i="11"/>
  <c r="J208" i="11"/>
  <c r="J209" i="11"/>
  <c r="J210" i="11"/>
  <c r="J211" i="11"/>
  <c r="J212" i="11"/>
  <c r="J213" i="11"/>
  <c r="J214" i="11"/>
  <c r="J215" i="11"/>
  <c r="J216" i="11"/>
  <c r="J217" i="11"/>
  <c r="J218" i="11"/>
  <c r="J219" i="11"/>
  <c r="J220" i="11"/>
  <c r="J221" i="11"/>
  <c r="J222" i="11"/>
  <c r="J223" i="11"/>
  <c r="J224" i="11"/>
  <c r="J225" i="11"/>
  <c r="J226" i="11"/>
  <c r="J227" i="11"/>
  <c r="J228" i="11"/>
  <c r="J229" i="11"/>
  <c r="J230" i="11"/>
  <c r="J231" i="11"/>
  <c r="J232" i="11"/>
  <c r="J233" i="11"/>
  <c r="J234" i="11"/>
  <c r="J235" i="11"/>
  <c r="J236" i="11"/>
  <c r="J237" i="11"/>
  <c r="J238" i="11"/>
  <c r="J239" i="11"/>
  <c r="J240" i="11"/>
  <c r="J241" i="11"/>
  <c r="J242" i="11"/>
  <c r="J243" i="11"/>
  <c r="J244" i="11"/>
  <c r="J245" i="11"/>
  <c r="J246" i="11"/>
  <c r="J247" i="11"/>
  <c r="J248" i="11"/>
  <c r="J249" i="11"/>
  <c r="J250" i="11"/>
  <c r="J251" i="11"/>
  <c r="J252" i="11"/>
  <c r="J253" i="11"/>
  <c r="J254" i="11"/>
  <c r="J255" i="11"/>
  <c r="J256" i="11"/>
  <c r="J257" i="11"/>
  <c r="J258" i="11"/>
  <c r="J259" i="11"/>
  <c r="J260" i="11"/>
  <c r="J261" i="11"/>
  <c r="J262" i="11"/>
  <c r="J263" i="11"/>
  <c r="J264" i="11"/>
  <c r="J265" i="11"/>
  <c r="J266" i="11"/>
  <c r="J267" i="11"/>
  <c r="J268" i="11"/>
  <c r="J269" i="11"/>
  <c r="J270" i="11"/>
  <c r="J271" i="11"/>
  <c r="J272" i="11"/>
  <c r="J273" i="11"/>
  <c r="J274" i="11"/>
  <c r="J275" i="11"/>
  <c r="J276" i="11"/>
  <c r="J277" i="11"/>
  <c r="J278" i="11"/>
  <c r="J279" i="11"/>
  <c r="J280" i="11"/>
  <c r="J281" i="11"/>
  <c r="J282" i="11"/>
  <c r="J283" i="11"/>
  <c r="J284" i="11"/>
  <c r="J285" i="11"/>
  <c r="J286" i="11"/>
  <c r="J287" i="11"/>
  <c r="J288" i="11"/>
  <c r="J289" i="11"/>
  <c r="J290" i="11"/>
  <c r="J291" i="11"/>
  <c r="J293" i="11"/>
  <c r="J294" i="11"/>
  <c r="J295" i="11"/>
  <c r="J296" i="11"/>
  <c r="J297" i="11"/>
  <c r="J298" i="11"/>
  <c r="J299" i="11"/>
  <c r="J300" i="11"/>
  <c r="J301" i="11"/>
  <c r="J302" i="11"/>
  <c r="J303" i="11"/>
  <c r="J304" i="11"/>
  <c r="J305" i="11"/>
  <c r="J306" i="11"/>
  <c r="J307" i="11"/>
  <c r="J308" i="11"/>
  <c r="J309" i="11"/>
  <c r="J310" i="11"/>
  <c r="J311" i="11"/>
  <c r="J312" i="11"/>
  <c r="J313" i="11"/>
  <c r="J314" i="11"/>
  <c r="J315" i="11"/>
  <c r="J316" i="11"/>
  <c r="J317" i="11"/>
  <c r="J318" i="11"/>
  <c r="J319" i="11"/>
  <c r="J320" i="11"/>
  <c r="J321" i="11"/>
  <c r="J322" i="11"/>
  <c r="J323" i="11"/>
  <c r="J324" i="11"/>
  <c r="J325" i="11"/>
  <c r="J326" i="11"/>
  <c r="J327" i="11"/>
  <c r="J328" i="11"/>
  <c r="J329" i="11"/>
  <c r="J330" i="11"/>
  <c r="J331" i="11"/>
  <c r="J332" i="11"/>
  <c r="J333" i="11"/>
  <c r="J334" i="11"/>
  <c r="J335" i="11"/>
  <c r="J336" i="11"/>
  <c r="J337" i="11"/>
  <c r="J338" i="11"/>
  <c r="J339" i="11"/>
  <c r="J340" i="11"/>
  <c r="J341" i="11"/>
  <c r="J342" i="11"/>
  <c r="J343" i="11"/>
  <c r="J344" i="11"/>
  <c r="J345" i="11"/>
  <c r="J346" i="11"/>
  <c r="J347" i="11"/>
  <c r="J348" i="11"/>
  <c r="J349" i="11"/>
  <c r="J350" i="11"/>
  <c r="J351" i="11"/>
  <c r="J352" i="11"/>
  <c r="J353" i="11"/>
  <c r="J354" i="11"/>
  <c r="J355" i="11"/>
  <c r="J356" i="11"/>
  <c r="J357" i="11"/>
  <c r="J358" i="11"/>
  <c r="J359" i="11"/>
  <c r="J360" i="11"/>
  <c r="J361" i="11"/>
  <c r="J362" i="11"/>
  <c r="J363" i="11"/>
  <c r="J364" i="11"/>
  <c r="J365" i="11"/>
  <c r="J366" i="11"/>
  <c r="J367" i="11"/>
  <c r="J368" i="11"/>
  <c r="J369" i="11"/>
  <c r="J370" i="11"/>
  <c r="J371" i="11"/>
  <c r="J372" i="11"/>
  <c r="J373" i="11"/>
  <c r="J374" i="11"/>
  <c r="J375" i="11"/>
  <c r="J376" i="11"/>
  <c r="J377" i="11"/>
  <c r="J378" i="11"/>
  <c r="J379" i="11"/>
  <c r="J380" i="11"/>
  <c r="J381" i="11"/>
  <c r="J382" i="11"/>
  <c r="J383" i="11"/>
  <c r="J384" i="11"/>
  <c r="J385" i="11"/>
  <c r="J386" i="11"/>
  <c r="J387" i="11"/>
  <c r="J388" i="11"/>
  <c r="J389" i="11"/>
  <c r="J390" i="11"/>
  <c r="J391" i="11"/>
  <c r="J392" i="11"/>
  <c r="J393" i="11"/>
  <c r="J394" i="11"/>
  <c r="J395" i="11"/>
  <c r="J396" i="11"/>
  <c r="J397" i="11"/>
  <c r="J398" i="11"/>
  <c r="J399" i="11"/>
  <c r="J400" i="11"/>
  <c r="J401" i="11"/>
  <c r="J402" i="11"/>
  <c r="J403" i="11"/>
  <c r="J404" i="11"/>
  <c r="J405" i="11"/>
  <c r="J406" i="11"/>
  <c r="J407" i="11"/>
  <c r="J408" i="11"/>
  <c r="J409" i="11"/>
  <c r="J410" i="11"/>
  <c r="J411" i="11"/>
  <c r="J412" i="11"/>
  <c r="J413" i="11"/>
  <c r="J414" i="11"/>
  <c r="J415" i="11"/>
  <c r="J416" i="11"/>
  <c r="J417" i="11"/>
  <c r="J418" i="11"/>
  <c r="J419" i="11"/>
  <c r="J420" i="11"/>
  <c r="J421" i="11"/>
  <c r="J422" i="11"/>
  <c r="J423" i="11"/>
  <c r="J424" i="11"/>
  <c r="J425" i="11"/>
  <c r="J426" i="11"/>
  <c r="J427" i="11"/>
  <c r="J428" i="11"/>
  <c r="J429" i="11"/>
  <c r="J430" i="11"/>
  <c r="J431" i="11"/>
  <c r="J432" i="11"/>
  <c r="J433" i="11"/>
  <c r="J434" i="11"/>
  <c r="J435" i="11"/>
  <c r="J436" i="11"/>
  <c r="J437" i="11"/>
  <c r="J438" i="11"/>
  <c r="J439" i="11"/>
  <c r="J440" i="11"/>
  <c r="J441" i="11"/>
  <c r="J442" i="11"/>
  <c r="J443" i="11"/>
  <c r="J444" i="11"/>
  <c r="J445" i="11"/>
  <c r="J446" i="11"/>
  <c r="J447" i="11"/>
  <c r="J448" i="11"/>
  <c r="J449" i="11"/>
  <c r="J450" i="11"/>
  <c r="J451" i="11"/>
  <c r="J452" i="11"/>
  <c r="J453" i="11"/>
  <c r="J454" i="11"/>
  <c r="J455" i="11"/>
  <c r="J456" i="11"/>
  <c r="J457" i="11"/>
  <c r="J458" i="11"/>
  <c r="J459" i="11"/>
  <c r="J460" i="11"/>
  <c r="J461" i="11"/>
  <c r="J462" i="11"/>
  <c r="J463" i="11"/>
  <c r="J464" i="11"/>
  <c r="J465" i="11"/>
  <c r="J466" i="11"/>
  <c r="J467" i="11"/>
  <c r="J468" i="11"/>
  <c r="J469" i="11"/>
  <c r="J470" i="11"/>
  <c r="J471" i="11"/>
  <c r="J472" i="11"/>
  <c r="J473" i="11"/>
  <c r="J474" i="11"/>
  <c r="J475" i="11"/>
  <c r="J476" i="11"/>
  <c r="J477" i="11"/>
  <c r="J478" i="11"/>
  <c r="J479" i="11"/>
  <c r="J480" i="11"/>
  <c r="J481" i="11"/>
  <c r="J482" i="11"/>
  <c r="J483" i="11"/>
  <c r="J484" i="11"/>
  <c r="J485" i="11"/>
  <c r="J486" i="11"/>
  <c r="J487" i="11"/>
  <c r="J488" i="11"/>
  <c r="J489" i="11"/>
  <c r="J490" i="11"/>
  <c r="J491" i="11"/>
  <c r="J492" i="11"/>
  <c r="J493" i="11"/>
  <c r="J494" i="11"/>
  <c r="J495" i="11"/>
  <c r="J496" i="11"/>
  <c r="J497" i="11"/>
  <c r="J498" i="11"/>
  <c r="J499" i="11"/>
  <c r="J500" i="11"/>
  <c r="J501" i="11"/>
  <c r="J502" i="11"/>
  <c r="J503" i="11"/>
  <c r="J504" i="11"/>
  <c r="J505" i="11"/>
  <c r="J506" i="11"/>
  <c r="J507" i="11"/>
  <c r="J508" i="11"/>
  <c r="J509" i="11"/>
  <c r="J510" i="11"/>
  <c r="J511" i="11"/>
  <c r="J512" i="11"/>
  <c r="J513" i="11"/>
  <c r="J514" i="11"/>
  <c r="J515" i="11"/>
  <c r="J516" i="11"/>
  <c r="J517" i="11"/>
  <c r="J518" i="11"/>
  <c r="J519" i="11"/>
  <c r="J520" i="11"/>
  <c r="J521" i="11"/>
  <c r="J522" i="11"/>
  <c r="J523" i="11"/>
  <c r="J524" i="11"/>
  <c r="J525" i="11"/>
  <c r="J526" i="11"/>
  <c r="J527" i="11"/>
  <c r="J528" i="11"/>
  <c r="J529" i="11"/>
  <c r="J530" i="11"/>
  <c r="J531" i="11"/>
  <c r="J532" i="11"/>
  <c r="J533" i="11"/>
  <c r="J534" i="11"/>
  <c r="J535" i="11"/>
  <c r="J536" i="11"/>
  <c r="J537" i="11"/>
  <c r="J538" i="11"/>
  <c r="J539" i="11"/>
  <c r="J540" i="11"/>
  <c r="J541" i="11"/>
  <c r="J542" i="11"/>
  <c r="J543" i="11"/>
  <c r="J544" i="11"/>
  <c r="J545" i="11"/>
  <c r="J546" i="11"/>
  <c r="J547" i="11"/>
  <c r="J548" i="11"/>
  <c r="J549" i="11"/>
  <c r="J550" i="11"/>
  <c r="J551" i="11"/>
  <c r="J552" i="11"/>
  <c r="J553" i="11"/>
  <c r="J554" i="11"/>
  <c r="J555" i="11"/>
  <c r="J556" i="11"/>
  <c r="J557" i="11"/>
  <c r="J558" i="11"/>
  <c r="J559" i="11"/>
  <c r="J560" i="11"/>
  <c r="J561" i="11"/>
  <c r="J562" i="11"/>
  <c r="J563" i="11"/>
  <c r="J564" i="11"/>
  <c r="J565" i="11"/>
  <c r="J566" i="11"/>
  <c r="J567" i="11"/>
  <c r="J568" i="11"/>
  <c r="J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98" i="11"/>
  <c r="I199" i="11"/>
  <c r="I200" i="11"/>
  <c r="I201" i="11"/>
  <c r="I202" i="11"/>
  <c r="I203" i="11"/>
  <c r="I204" i="11"/>
  <c r="I205" i="11"/>
  <c r="I206" i="11"/>
  <c r="I207" i="11"/>
  <c r="I208" i="11"/>
  <c r="I209" i="11"/>
  <c r="I210" i="11"/>
  <c r="I211" i="11"/>
  <c r="I212" i="11"/>
  <c r="I213" i="11"/>
  <c r="I214" i="11"/>
  <c r="I215"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61" i="11"/>
  <c r="I262" i="11"/>
  <c r="I263" i="11"/>
  <c r="I264" i="11"/>
  <c r="I265"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97" i="11"/>
  <c r="I298" i="11"/>
  <c r="I299" i="11"/>
  <c r="I300" i="11"/>
  <c r="I301" i="11"/>
  <c r="I302" i="11"/>
  <c r="I303" i="11"/>
  <c r="I304" i="11"/>
  <c r="I305" i="11"/>
  <c r="I306" i="11"/>
  <c r="I307" i="11"/>
  <c r="I308" i="11"/>
  <c r="I309" i="11"/>
  <c r="I310" i="11"/>
  <c r="I311" i="11"/>
  <c r="I312" i="11"/>
  <c r="I313" i="11"/>
  <c r="I314" i="11"/>
  <c r="I315" i="11"/>
  <c r="I316" i="11"/>
  <c r="I317" i="11"/>
  <c r="I318" i="11"/>
  <c r="I319" i="11"/>
  <c r="I320" i="11"/>
  <c r="I321" i="11"/>
  <c r="I322" i="11"/>
  <c r="I323" i="11"/>
  <c r="I324" i="11"/>
  <c r="I325" i="11"/>
  <c r="I326" i="11"/>
  <c r="I327" i="11"/>
  <c r="I328" i="11"/>
  <c r="I329" i="11"/>
  <c r="I330" i="11"/>
  <c r="I331" i="11"/>
  <c r="I332" i="11"/>
  <c r="I333" i="11"/>
  <c r="I334" i="11"/>
  <c r="I335" i="11"/>
  <c r="I336" i="11"/>
  <c r="I337" i="11"/>
  <c r="I338" i="11"/>
  <c r="I339" i="11"/>
  <c r="I340" i="11"/>
  <c r="I341" i="11"/>
  <c r="I342" i="11"/>
  <c r="I343" i="11"/>
  <c r="I344" i="11"/>
  <c r="I345" i="11"/>
  <c r="I346" i="11"/>
  <c r="I347" i="11"/>
  <c r="I348" i="11"/>
  <c r="I349" i="11"/>
  <c r="I350" i="11"/>
  <c r="I351" i="11"/>
  <c r="I352" i="11"/>
  <c r="I353" i="11"/>
  <c r="I354" i="11"/>
  <c r="I355" i="11"/>
  <c r="I356" i="11"/>
  <c r="I357" i="11"/>
  <c r="I358" i="11"/>
  <c r="I359" i="11"/>
  <c r="I360" i="11"/>
  <c r="I361" i="11"/>
  <c r="I362" i="11"/>
  <c r="I363" i="11"/>
  <c r="I364" i="11"/>
  <c r="I365" i="11"/>
  <c r="I366" i="11"/>
  <c r="I367" i="11"/>
  <c r="I368" i="11"/>
  <c r="I369" i="11"/>
  <c r="I370" i="11"/>
  <c r="I371" i="11"/>
  <c r="I372" i="11"/>
  <c r="I373" i="11"/>
  <c r="I374" i="11"/>
  <c r="I375" i="11"/>
  <c r="I376" i="11"/>
  <c r="I377" i="11"/>
  <c r="I378" i="11"/>
  <c r="I379" i="11"/>
  <c r="I380" i="11"/>
  <c r="I381" i="11"/>
  <c r="I382" i="11"/>
  <c r="I383" i="11"/>
  <c r="I384" i="11"/>
  <c r="I385" i="11"/>
  <c r="I386" i="11"/>
  <c r="I387" i="11"/>
  <c r="I388" i="11"/>
  <c r="I389" i="11"/>
  <c r="I390" i="11"/>
  <c r="I391" i="11"/>
  <c r="I392" i="11"/>
  <c r="I393" i="11"/>
  <c r="I394" i="11"/>
  <c r="I395" i="11"/>
  <c r="I396" i="11"/>
  <c r="I397" i="11"/>
  <c r="I398" i="11"/>
  <c r="I399" i="11"/>
  <c r="I400" i="11"/>
  <c r="I401" i="11"/>
  <c r="I402" i="11"/>
  <c r="I403" i="11"/>
  <c r="I404" i="11"/>
  <c r="I405" i="11"/>
  <c r="I406" i="11"/>
  <c r="I407" i="11"/>
  <c r="I408" i="11"/>
  <c r="I409" i="11"/>
  <c r="I410" i="11"/>
  <c r="I411" i="11"/>
  <c r="I412" i="11"/>
  <c r="I413" i="11"/>
  <c r="I414" i="11"/>
  <c r="I415" i="11"/>
  <c r="I416" i="11"/>
  <c r="I417" i="11"/>
  <c r="I418" i="11"/>
  <c r="I419" i="11"/>
  <c r="I420" i="11"/>
  <c r="I421" i="11"/>
  <c r="I422" i="11"/>
  <c r="I423" i="11"/>
  <c r="I424" i="11"/>
  <c r="I425" i="11"/>
  <c r="I426" i="11"/>
  <c r="I427" i="11"/>
  <c r="I428" i="11"/>
  <c r="I429" i="11"/>
  <c r="I430" i="11"/>
  <c r="I431" i="11"/>
  <c r="I432" i="11"/>
  <c r="I433" i="11"/>
  <c r="I434" i="11"/>
  <c r="I435" i="11"/>
  <c r="I436" i="11"/>
  <c r="I437" i="11"/>
  <c r="I438" i="11"/>
  <c r="I439" i="11"/>
  <c r="I440" i="11"/>
  <c r="I441" i="11"/>
  <c r="I442" i="11"/>
  <c r="I443" i="11"/>
  <c r="I444" i="11"/>
  <c r="I445" i="11"/>
  <c r="I446" i="11"/>
  <c r="I447" i="11"/>
  <c r="I448" i="11"/>
  <c r="I449" i="11"/>
  <c r="I450" i="11"/>
  <c r="I451" i="11"/>
  <c r="I452" i="11"/>
  <c r="I453" i="11"/>
  <c r="I454" i="11"/>
  <c r="I455" i="11"/>
  <c r="I456" i="11"/>
  <c r="I457" i="11"/>
  <c r="I458" i="11"/>
  <c r="I459" i="11"/>
  <c r="I460" i="11"/>
  <c r="I461" i="11"/>
  <c r="I462" i="11"/>
  <c r="I463" i="11"/>
  <c r="I464" i="11"/>
  <c r="I465" i="11"/>
  <c r="I466" i="11"/>
  <c r="I467" i="11"/>
  <c r="I468" i="11"/>
  <c r="I469" i="11"/>
  <c r="I470" i="11"/>
  <c r="I471" i="11"/>
  <c r="I472" i="11"/>
  <c r="I473" i="11"/>
  <c r="I474" i="11"/>
  <c r="I475" i="11"/>
  <c r="I476" i="11"/>
  <c r="I477" i="11"/>
  <c r="I478" i="11"/>
  <c r="I479" i="11"/>
  <c r="I480" i="11"/>
  <c r="I481" i="11"/>
  <c r="I482" i="11"/>
  <c r="I483" i="11"/>
  <c r="I484" i="11"/>
  <c r="I485" i="11"/>
  <c r="I486" i="11"/>
  <c r="I487" i="11"/>
  <c r="I488" i="11"/>
  <c r="I489" i="11"/>
  <c r="I490" i="11"/>
  <c r="I491" i="11"/>
  <c r="I492" i="11"/>
  <c r="I493" i="11"/>
  <c r="I494" i="11"/>
  <c r="I495" i="11"/>
  <c r="I496" i="11"/>
  <c r="I497" i="11"/>
  <c r="I498" i="11"/>
  <c r="I499" i="11"/>
  <c r="I500" i="11"/>
  <c r="I501" i="11"/>
  <c r="I502" i="11"/>
  <c r="I503" i="11"/>
  <c r="I504" i="11"/>
  <c r="I505" i="11"/>
  <c r="I506" i="11"/>
  <c r="I507" i="11"/>
  <c r="I508" i="11"/>
  <c r="I509" i="11"/>
  <c r="I510" i="11"/>
  <c r="I511" i="11"/>
  <c r="I512" i="11"/>
  <c r="I513" i="11"/>
  <c r="I514" i="11"/>
  <c r="I515" i="11"/>
  <c r="I516" i="11"/>
  <c r="I517" i="11"/>
  <c r="I518" i="11"/>
  <c r="I519" i="11"/>
  <c r="I520" i="11"/>
  <c r="I521" i="11"/>
  <c r="I522" i="11"/>
  <c r="I523" i="11"/>
  <c r="I524" i="11"/>
  <c r="I525" i="11"/>
  <c r="I526" i="11"/>
  <c r="I527" i="11"/>
  <c r="I528" i="11"/>
  <c r="I529" i="11"/>
  <c r="I530" i="11"/>
  <c r="I531" i="11"/>
  <c r="I532" i="11"/>
  <c r="I533" i="11"/>
  <c r="I534" i="11"/>
  <c r="I535" i="11"/>
  <c r="I536" i="11"/>
  <c r="I537" i="11"/>
  <c r="I538" i="11"/>
  <c r="I539" i="11"/>
  <c r="I540" i="11"/>
  <c r="I541" i="11"/>
  <c r="I542" i="11"/>
  <c r="I543" i="11"/>
  <c r="I544" i="11"/>
  <c r="I545" i="11"/>
  <c r="I546" i="11"/>
  <c r="I547" i="11"/>
  <c r="I548" i="11"/>
  <c r="I549" i="11"/>
  <c r="I550" i="11"/>
  <c r="I551" i="11"/>
  <c r="I552" i="11"/>
  <c r="I553" i="11"/>
  <c r="I554" i="11"/>
  <c r="I555" i="11"/>
  <c r="I556" i="11"/>
  <c r="I557" i="11"/>
  <c r="I558" i="11"/>
  <c r="I559" i="11"/>
  <c r="I560" i="11"/>
  <c r="I561" i="11"/>
  <c r="I562" i="11"/>
  <c r="I563" i="11"/>
  <c r="I564" i="11"/>
  <c r="I565" i="11"/>
  <c r="I566" i="11"/>
  <c r="I567" i="11"/>
  <c r="I4" i="11"/>
  <c r="I59" i="18" l="1"/>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4" i="18"/>
  <c r="I13" i="18"/>
  <c r="I12" i="18"/>
  <c r="I11" i="18"/>
  <c r="I10" i="18"/>
  <c r="I9" i="18"/>
  <c r="I8" i="18"/>
  <c r="I7" i="18"/>
  <c r="I6" i="18"/>
  <c r="I5" i="18"/>
  <c r="I16" i="18"/>
  <c r="I374" i="18"/>
  <c r="H304" i="18"/>
  <c r="I304" i="18" l="1"/>
  <c r="J292" i="11"/>
  <c r="D367" i="11"/>
  <c r="D565" i="11"/>
  <c r="B565" i="11" s="1"/>
  <c r="F565" i="11"/>
  <c r="G565" i="11"/>
  <c r="H565" i="11"/>
  <c r="D566" i="11"/>
  <c r="F566" i="11"/>
  <c r="E565" i="19" s="1"/>
  <c r="G566" i="11"/>
  <c r="F565" i="19" s="1"/>
  <c r="H566" i="11"/>
  <c r="G565" i="19" s="1"/>
  <c r="H565" i="19"/>
  <c r="D565" i="19" l="1"/>
  <c r="C566" i="11"/>
  <c r="C565" i="19" s="1"/>
  <c r="B566" i="11"/>
  <c r="B565" i="19" s="1"/>
  <c r="C565" i="11"/>
  <c r="I14" i="12" l="1"/>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8" i="12"/>
  <c r="I9" i="12"/>
  <c r="I10" i="12"/>
  <c r="I11" i="12"/>
  <c r="I12" i="12"/>
  <c r="I13" i="12"/>
  <c r="I4" i="12"/>
  <c r="I5" i="12"/>
  <c r="I6" i="12"/>
  <c r="I7" i="12"/>
  <c r="I3" i="12"/>
  <c r="D372" i="11"/>
  <c r="D371" i="11"/>
  <c r="D562" i="11"/>
  <c r="B562" i="11" s="1"/>
  <c r="B561" i="19" s="1"/>
  <c r="F562" i="11"/>
  <c r="G562" i="11"/>
  <c r="H562" i="11"/>
  <c r="D563" i="11"/>
  <c r="F563" i="11"/>
  <c r="G563" i="11"/>
  <c r="H563" i="11"/>
  <c r="D564" i="11"/>
  <c r="C564" i="11" s="1"/>
  <c r="F564" i="11"/>
  <c r="G564" i="11"/>
  <c r="H564" i="11"/>
  <c r="H563" i="19"/>
  <c r="D567" i="11"/>
  <c r="F567" i="11"/>
  <c r="E566" i="19" s="1"/>
  <c r="G567" i="11"/>
  <c r="F566" i="19" s="1"/>
  <c r="H567" i="11"/>
  <c r="H566" i="19"/>
  <c r="I442" i="18"/>
  <c r="G564" i="19" l="1"/>
  <c r="G566" i="19"/>
  <c r="C567" i="11"/>
  <c r="C566" i="19" s="1"/>
  <c r="D566" i="19"/>
  <c r="F564" i="19"/>
  <c r="E564" i="19"/>
  <c r="G563" i="19"/>
  <c r="D563" i="19"/>
  <c r="H564" i="19"/>
  <c r="D564" i="19"/>
  <c r="F563" i="19"/>
  <c r="E563" i="19"/>
  <c r="B567" i="11"/>
  <c r="B564" i="11"/>
  <c r="B563" i="19" s="1"/>
  <c r="C563" i="11"/>
  <c r="B563" i="11"/>
  <c r="B562" i="19" s="1"/>
  <c r="C562" i="11"/>
  <c r="I69" i="18"/>
  <c r="I67" i="18"/>
  <c r="I65" i="18"/>
  <c r="I63" i="18"/>
  <c r="D66" i="11"/>
  <c r="C66" i="11" s="1"/>
  <c r="C65" i="19" s="1"/>
  <c r="F66" i="11"/>
  <c r="E65" i="19" s="1"/>
  <c r="G66" i="11"/>
  <c r="F65" i="19" s="1"/>
  <c r="H66" i="11"/>
  <c r="G65" i="19" s="1"/>
  <c r="H65" i="19"/>
  <c r="D73" i="11"/>
  <c r="C73" i="11" s="1"/>
  <c r="C72" i="19" s="1"/>
  <c r="F73" i="11"/>
  <c r="E72" i="19" s="1"/>
  <c r="G73" i="11"/>
  <c r="F72" i="19" s="1"/>
  <c r="H73" i="11"/>
  <c r="G72" i="19" s="1"/>
  <c r="H72" i="19"/>
  <c r="D80" i="11"/>
  <c r="C80" i="11" s="1"/>
  <c r="C79" i="19" s="1"/>
  <c r="F80" i="11"/>
  <c r="E79" i="19" s="1"/>
  <c r="G80" i="11"/>
  <c r="F79" i="19" s="1"/>
  <c r="H80" i="11"/>
  <c r="G79" i="19" s="1"/>
  <c r="H79" i="19"/>
  <c r="D5" i="11"/>
  <c r="C5" i="11" s="1"/>
  <c r="C4" i="19" s="1"/>
  <c r="D6" i="11"/>
  <c r="C6" i="11" s="1"/>
  <c r="C5" i="19" s="1"/>
  <c r="D7" i="11"/>
  <c r="C7" i="11" s="1"/>
  <c r="C6" i="19" s="1"/>
  <c r="D8" i="11"/>
  <c r="C8" i="11" s="1"/>
  <c r="C7" i="19" s="1"/>
  <c r="D9" i="11"/>
  <c r="B9" i="11" s="1"/>
  <c r="B8" i="19" s="1"/>
  <c r="D10" i="11"/>
  <c r="C10" i="11" s="1"/>
  <c r="C9" i="19" s="1"/>
  <c r="D11" i="11"/>
  <c r="B11" i="11" s="1"/>
  <c r="B10" i="19" s="1"/>
  <c r="D12" i="11"/>
  <c r="C12" i="11" s="1"/>
  <c r="C11" i="19" s="1"/>
  <c r="D13" i="11"/>
  <c r="C13" i="11" s="1"/>
  <c r="C12" i="19" s="1"/>
  <c r="D14" i="11"/>
  <c r="C14" i="11" s="1"/>
  <c r="C13" i="19" s="1"/>
  <c r="D15" i="11"/>
  <c r="D16" i="11"/>
  <c r="C16" i="11" s="1"/>
  <c r="C15" i="19" s="1"/>
  <c r="D17" i="11"/>
  <c r="C17" i="11" s="1"/>
  <c r="C16" i="19" s="1"/>
  <c r="D18" i="11"/>
  <c r="C18" i="11" s="1"/>
  <c r="C17" i="19" s="1"/>
  <c r="D19" i="11"/>
  <c r="D20" i="11"/>
  <c r="C20" i="11" s="1"/>
  <c r="C19" i="19" s="1"/>
  <c r="D21" i="11"/>
  <c r="C21" i="11" s="1"/>
  <c r="C20" i="19" s="1"/>
  <c r="D22" i="11"/>
  <c r="C22" i="11" s="1"/>
  <c r="C21" i="19" s="1"/>
  <c r="D23" i="11"/>
  <c r="B23" i="11" s="1"/>
  <c r="B22" i="19" s="1"/>
  <c r="D24" i="11"/>
  <c r="C24" i="11" s="1"/>
  <c r="C23" i="19" s="1"/>
  <c r="D25" i="11"/>
  <c r="C25" i="11" s="1"/>
  <c r="C24" i="19" s="1"/>
  <c r="D26" i="11"/>
  <c r="C26" i="11" s="1"/>
  <c r="C25" i="19" s="1"/>
  <c r="D27" i="11"/>
  <c r="B27" i="11" s="1"/>
  <c r="B26" i="19" s="1"/>
  <c r="D28" i="11"/>
  <c r="C28" i="11" s="1"/>
  <c r="C27" i="19" s="1"/>
  <c r="D29" i="11"/>
  <c r="C29" i="11" s="1"/>
  <c r="C28" i="19" s="1"/>
  <c r="D30" i="11"/>
  <c r="C30" i="11" s="1"/>
  <c r="C29" i="19" s="1"/>
  <c r="D31" i="11"/>
  <c r="C31" i="11" s="1"/>
  <c r="C30" i="19" s="1"/>
  <c r="D32" i="11"/>
  <c r="C32" i="11" s="1"/>
  <c r="C31" i="19" s="1"/>
  <c r="D33" i="11"/>
  <c r="C33" i="11" s="1"/>
  <c r="C32" i="19" s="1"/>
  <c r="D34" i="11"/>
  <c r="C34" i="11" s="1"/>
  <c r="C33" i="19" s="1"/>
  <c r="D35" i="11"/>
  <c r="B35" i="11" s="1"/>
  <c r="B34" i="19" s="1"/>
  <c r="D36" i="11"/>
  <c r="C36" i="11" s="1"/>
  <c r="C35" i="19" s="1"/>
  <c r="D37" i="11"/>
  <c r="C37" i="11" s="1"/>
  <c r="C36" i="19" s="1"/>
  <c r="D38" i="11"/>
  <c r="C38" i="11" s="1"/>
  <c r="C37" i="19" s="1"/>
  <c r="D39" i="11"/>
  <c r="B39" i="11" s="1"/>
  <c r="B38" i="19" s="1"/>
  <c r="D40" i="11"/>
  <c r="C40" i="11" s="1"/>
  <c r="C39" i="19" s="1"/>
  <c r="D41" i="11"/>
  <c r="B41" i="11" s="1"/>
  <c r="B40" i="19" s="1"/>
  <c r="D42" i="11"/>
  <c r="C42" i="11" s="1"/>
  <c r="C41" i="19" s="1"/>
  <c r="D43" i="11"/>
  <c r="B43" i="11" s="1"/>
  <c r="B42" i="19" s="1"/>
  <c r="D44" i="11"/>
  <c r="C44" i="11" s="1"/>
  <c r="C43" i="19" s="1"/>
  <c r="D45" i="11"/>
  <c r="C45" i="11" s="1"/>
  <c r="C44" i="19" s="1"/>
  <c r="D46" i="11"/>
  <c r="C46" i="11" s="1"/>
  <c r="C45" i="19" s="1"/>
  <c r="D47" i="11"/>
  <c r="C47" i="11" s="1"/>
  <c r="C46" i="19" s="1"/>
  <c r="D48" i="11"/>
  <c r="C48" i="11" s="1"/>
  <c r="C47" i="19" s="1"/>
  <c r="D49" i="11"/>
  <c r="B49" i="11" s="1"/>
  <c r="B48" i="19" s="1"/>
  <c r="D50" i="11"/>
  <c r="D49" i="19" s="1"/>
  <c r="D51" i="11"/>
  <c r="B51" i="11" s="1"/>
  <c r="B50" i="19" s="1"/>
  <c r="D52" i="11"/>
  <c r="C52" i="11" s="1"/>
  <c r="C51" i="19" s="1"/>
  <c r="D53" i="11"/>
  <c r="B53" i="11" s="1"/>
  <c r="B52" i="19" s="1"/>
  <c r="D54" i="11"/>
  <c r="C54" i="11" s="1"/>
  <c r="C53" i="19" s="1"/>
  <c r="D55" i="11"/>
  <c r="B55" i="11" s="1"/>
  <c r="B54" i="19" s="1"/>
  <c r="D56" i="11"/>
  <c r="C56" i="11" s="1"/>
  <c r="C55" i="19" s="1"/>
  <c r="D57" i="11"/>
  <c r="B57" i="11" s="1"/>
  <c r="B56" i="19" s="1"/>
  <c r="D58" i="11"/>
  <c r="C58" i="11" s="1"/>
  <c r="C57" i="19" s="1"/>
  <c r="D59" i="11"/>
  <c r="B59" i="11" s="1"/>
  <c r="B58" i="19" s="1"/>
  <c r="D60" i="11"/>
  <c r="C60" i="11" s="1"/>
  <c r="C59" i="19" s="1"/>
  <c r="D61" i="11"/>
  <c r="C61" i="11" s="1"/>
  <c r="C60" i="19" s="1"/>
  <c r="D62" i="11"/>
  <c r="C62" i="11" s="1"/>
  <c r="C61" i="19" s="1"/>
  <c r="D63" i="11"/>
  <c r="C63" i="11" s="1"/>
  <c r="C62" i="19" s="1"/>
  <c r="D64" i="11"/>
  <c r="C64" i="11" s="1"/>
  <c r="C63" i="19" s="1"/>
  <c r="D65" i="11"/>
  <c r="B65" i="11" s="1"/>
  <c r="B64" i="19" s="1"/>
  <c r="D67" i="11"/>
  <c r="C67" i="11" s="1"/>
  <c r="C66" i="19" s="1"/>
  <c r="D68" i="11"/>
  <c r="B68" i="11" s="1"/>
  <c r="B67" i="19" s="1"/>
  <c r="D69" i="11"/>
  <c r="C69" i="11" s="1"/>
  <c r="C68" i="19" s="1"/>
  <c r="D70" i="11"/>
  <c r="C70" i="11" s="1"/>
  <c r="C69" i="19" s="1"/>
  <c r="D71" i="11"/>
  <c r="C71" i="11" s="1"/>
  <c r="C70" i="19" s="1"/>
  <c r="D72" i="11"/>
  <c r="C72" i="11" s="1"/>
  <c r="C71" i="19" s="1"/>
  <c r="D74" i="11"/>
  <c r="C74" i="11" s="1"/>
  <c r="C73" i="19" s="1"/>
  <c r="D75" i="11"/>
  <c r="B75" i="11" s="1"/>
  <c r="B74" i="19" s="1"/>
  <c r="D76" i="11"/>
  <c r="C76" i="11" s="1"/>
  <c r="C75" i="19" s="1"/>
  <c r="D77" i="11"/>
  <c r="C77" i="11" s="1"/>
  <c r="C76" i="19" s="1"/>
  <c r="D78" i="11"/>
  <c r="C78" i="11" s="1"/>
  <c r="C77" i="19" s="1"/>
  <c r="D79" i="11"/>
  <c r="B79" i="11" s="1"/>
  <c r="B78" i="19" s="1"/>
  <c r="D81" i="11"/>
  <c r="C81" i="11" s="1"/>
  <c r="C80" i="19" s="1"/>
  <c r="D82" i="11"/>
  <c r="C82" i="11" s="1"/>
  <c r="D83" i="11"/>
  <c r="C83" i="11" s="1"/>
  <c r="C82" i="19" s="1"/>
  <c r="D84" i="11"/>
  <c r="B84" i="11" s="1"/>
  <c r="D85" i="11"/>
  <c r="C85" i="11" s="1"/>
  <c r="D86" i="11"/>
  <c r="C86" i="11" s="1"/>
  <c r="C85" i="19" s="1"/>
  <c r="D87" i="11"/>
  <c r="C87" i="11" s="1"/>
  <c r="D88" i="11"/>
  <c r="C88" i="11" s="1"/>
  <c r="D89" i="11"/>
  <c r="C89" i="11" s="1"/>
  <c r="D90" i="11"/>
  <c r="C90" i="11" s="1"/>
  <c r="C89" i="19" s="1"/>
  <c r="D91" i="11"/>
  <c r="B91" i="11" s="1"/>
  <c r="D92" i="11"/>
  <c r="C92" i="11" s="1"/>
  <c r="D93" i="11"/>
  <c r="C93" i="11" s="1"/>
  <c r="D94" i="11"/>
  <c r="C94" i="11" s="1"/>
  <c r="C93" i="19" s="1"/>
  <c r="D95" i="11"/>
  <c r="B95" i="11" s="1"/>
  <c r="D96" i="11"/>
  <c r="C96" i="11" s="1"/>
  <c r="D97" i="11"/>
  <c r="B97" i="11" s="1"/>
  <c r="D98" i="11"/>
  <c r="C98" i="11" s="1"/>
  <c r="C97" i="19" s="1"/>
  <c r="D99" i="11"/>
  <c r="C99" i="11" s="1"/>
  <c r="D100" i="11"/>
  <c r="C100" i="11" s="1"/>
  <c r="D101" i="11"/>
  <c r="B101" i="11" s="1"/>
  <c r="D102" i="11"/>
  <c r="C102" i="11" s="1"/>
  <c r="C101" i="19" s="1"/>
  <c r="D103" i="11"/>
  <c r="B103" i="11" s="1"/>
  <c r="B102" i="19" s="1"/>
  <c r="D104" i="11"/>
  <c r="C104" i="11" s="1"/>
  <c r="D105" i="11"/>
  <c r="B105" i="11" s="1"/>
  <c r="D106" i="11"/>
  <c r="C106" i="11" s="1"/>
  <c r="C105" i="19" s="1"/>
  <c r="D107" i="11"/>
  <c r="C107" i="11" s="1"/>
  <c r="D108" i="11"/>
  <c r="C108" i="11" s="1"/>
  <c r="D109" i="11"/>
  <c r="B109" i="11" s="1"/>
  <c r="D110" i="11"/>
  <c r="C110" i="11" s="1"/>
  <c r="C109" i="19" s="1"/>
  <c r="D111" i="11"/>
  <c r="B111" i="11" s="1"/>
  <c r="B110" i="19" s="1"/>
  <c r="D112" i="11"/>
  <c r="C112" i="11" s="1"/>
  <c r="D113" i="11"/>
  <c r="B113" i="11" s="1"/>
  <c r="D114" i="11"/>
  <c r="C114" i="11" s="1"/>
  <c r="C113" i="19" s="1"/>
  <c r="D115" i="11"/>
  <c r="B115" i="11" s="1"/>
  <c r="B114" i="19" s="1"/>
  <c r="D116" i="11"/>
  <c r="C116" i="11" s="1"/>
  <c r="D117" i="11"/>
  <c r="C117" i="11" s="1"/>
  <c r="D118" i="11"/>
  <c r="C118" i="11" s="1"/>
  <c r="C117" i="19" s="1"/>
  <c r="D119" i="11"/>
  <c r="C119" i="11" s="1"/>
  <c r="C118" i="19" s="1"/>
  <c r="D120" i="11"/>
  <c r="C120" i="11" s="1"/>
  <c r="D121" i="11"/>
  <c r="C121" i="11" s="1"/>
  <c r="D122" i="11"/>
  <c r="C122" i="11" s="1"/>
  <c r="C121" i="19" s="1"/>
  <c r="D123" i="11"/>
  <c r="B123" i="11" s="1"/>
  <c r="D124" i="11"/>
  <c r="C124" i="11" s="1"/>
  <c r="D125" i="11"/>
  <c r="B125" i="11" s="1"/>
  <c r="D126" i="11"/>
  <c r="C126" i="11" s="1"/>
  <c r="C125" i="19" s="1"/>
  <c r="D127" i="11"/>
  <c r="B127" i="11" s="1"/>
  <c r="B126" i="19" s="1"/>
  <c r="D128" i="11"/>
  <c r="C128" i="11" s="1"/>
  <c r="D129" i="11"/>
  <c r="B129" i="11" s="1"/>
  <c r="D130" i="11"/>
  <c r="C130" i="11" s="1"/>
  <c r="C129" i="19" s="1"/>
  <c r="D131" i="11"/>
  <c r="B131" i="11" s="1"/>
  <c r="B130" i="19" s="1"/>
  <c r="D132" i="11"/>
  <c r="C132" i="11" s="1"/>
  <c r="D133" i="11"/>
  <c r="C133" i="11" s="1"/>
  <c r="D134" i="11"/>
  <c r="C134" i="11" s="1"/>
  <c r="C133" i="19" s="1"/>
  <c r="D135" i="11"/>
  <c r="B135" i="11" s="1"/>
  <c r="D136" i="11"/>
  <c r="C136" i="11" s="1"/>
  <c r="D137" i="11"/>
  <c r="C137" i="11" s="1"/>
  <c r="D138" i="11"/>
  <c r="C138" i="11" s="1"/>
  <c r="C137" i="19" s="1"/>
  <c r="D139" i="11"/>
  <c r="C139" i="11" s="1"/>
  <c r="C138" i="19" s="1"/>
  <c r="D140" i="11"/>
  <c r="C140" i="11" s="1"/>
  <c r="D141" i="11"/>
  <c r="C141" i="11" s="1"/>
  <c r="D142" i="11"/>
  <c r="C142" i="11" s="1"/>
  <c r="C141" i="19" s="1"/>
  <c r="D143" i="11"/>
  <c r="B143" i="11" s="1"/>
  <c r="D144" i="11"/>
  <c r="C144" i="11" s="1"/>
  <c r="D145" i="11"/>
  <c r="B145" i="11" s="1"/>
  <c r="D146" i="11"/>
  <c r="C146" i="11" s="1"/>
  <c r="C145" i="19" s="1"/>
  <c r="D147" i="11"/>
  <c r="C147" i="11" s="1"/>
  <c r="D148" i="11"/>
  <c r="C148" i="11" s="1"/>
  <c r="D149" i="11"/>
  <c r="B149" i="11" s="1"/>
  <c r="D150" i="11"/>
  <c r="C150" i="11" s="1"/>
  <c r="C149" i="19" s="1"/>
  <c r="D151" i="11"/>
  <c r="B151" i="11" s="1"/>
  <c r="B150" i="19" s="1"/>
  <c r="D152" i="11"/>
  <c r="C152" i="11" s="1"/>
  <c r="D153" i="11"/>
  <c r="C153" i="11" s="1"/>
  <c r="D154" i="11"/>
  <c r="C154" i="11" s="1"/>
  <c r="C153" i="19" s="1"/>
  <c r="D155" i="11"/>
  <c r="B155" i="11" s="1"/>
  <c r="D156" i="11"/>
  <c r="C156" i="11" s="1"/>
  <c r="D157" i="11"/>
  <c r="C157" i="11" s="1"/>
  <c r="D158" i="11"/>
  <c r="C158" i="11" s="1"/>
  <c r="C157" i="19" s="1"/>
  <c r="D159" i="11"/>
  <c r="B159" i="11" s="1"/>
  <c r="B158" i="19" s="1"/>
  <c r="D160" i="11"/>
  <c r="C160" i="11" s="1"/>
  <c r="D161" i="11"/>
  <c r="C161" i="11" s="1"/>
  <c r="D162" i="11"/>
  <c r="C162" i="11" s="1"/>
  <c r="C161" i="19" s="1"/>
  <c r="D163" i="11"/>
  <c r="B163" i="11" s="1"/>
  <c r="D164" i="11"/>
  <c r="C164" i="11" s="1"/>
  <c r="D165" i="11"/>
  <c r="B165" i="11" s="1"/>
  <c r="D166" i="11"/>
  <c r="C166" i="11" s="1"/>
  <c r="C165" i="19" s="1"/>
  <c r="D167" i="11"/>
  <c r="B167" i="11" s="1"/>
  <c r="B166" i="19" s="1"/>
  <c r="D168" i="11"/>
  <c r="C168" i="11" s="1"/>
  <c r="D169" i="11"/>
  <c r="B169" i="11" s="1"/>
  <c r="D170" i="11"/>
  <c r="C170" i="11" s="1"/>
  <c r="C169" i="19" s="1"/>
  <c r="D171" i="11"/>
  <c r="B171" i="11" s="1"/>
  <c r="B170" i="19" s="1"/>
  <c r="D172" i="11"/>
  <c r="C172" i="11" s="1"/>
  <c r="D173" i="11"/>
  <c r="B173" i="11" s="1"/>
  <c r="D174" i="11"/>
  <c r="C174" i="11" s="1"/>
  <c r="C173" i="19" s="1"/>
  <c r="D175" i="11"/>
  <c r="C175" i="11" s="1"/>
  <c r="D176" i="11"/>
  <c r="C176" i="11" s="1"/>
  <c r="D177" i="11"/>
  <c r="C177" i="11" s="1"/>
  <c r="D178" i="11"/>
  <c r="C178" i="11" s="1"/>
  <c r="C177" i="19" s="1"/>
  <c r="D179" i="11"/>
  <c r="B179" i="11" s="1"/>
  <c r="D180" i="11"/>
  <c r="C180" i="11" s="1"/>
  <c r="D181" i="11"/>
  <c r="C181" i="11" s="1"/>
  <c r="D182" i="11"/>
  <c r="C182" i="11" s="1"/>
  <c r="C181" i="19" s="1"/>
  <c r="D183" i="11"/>
  <c r="B183" i="11" s="1"/>
  <c r="D184" i="11"/>
  <c r="C184" i="11" s="1"/>
  <c r="D185" i="11"/>
  <c r="B185" i="11" s="1"/>
  <c r="D186" i="11"/>
  <c r="C186" i="11" s="1"/>
  <c r="C185" i="19" s="1"/>
  <c r="D187" i="11"/>
  <c r="C187" i="11" s="1"/>
  <c r="D188" i="11"/>
  <c r="C188" i="11" s="1"/>
  <c r="D189" i="11"/>
  <c r="B189" i="11" s="1"/>
  <c r="D190" i="11"/>
  <c r="C190" i="11" s="1"/>
  <c r="C189" i="19" s="1"/>
  <c r="D191" i="11"/>
  <c r="B191" i="11" s="1"/>
  <c r="B190" i="19" s="1"/>
  <c r="D192" i="11"/>
  <c r="C192" i="11" s="1"/>
  <c r="D193" i="11"/>
  <c r="B193" i="11" s="1"/>
  <c r="D194" i="11"/>
  <c r="C194" i="11" s="1"/>
  <c r="C193" i="19" s="1"/>
  <c r="D195" i="11"/>
  <c r="B195" i="11" s="1"/>
  <c r="B194" i="19" s="1"/>
  <c r="D196" i="11"/>
  <c r="C196" i="11" s="1"/>
  <c r="D197" i="11"/>
  <c r="C197" i="11" s="1"/>
  <c r="D198" i="11"/>
  <c r="C198" i="11" s="1"/>
  <c r="C197" i="19" s="1"/>
  <c r="D199" i="11"/>
  <c r="C199" i="11" s="1"/>
  <c r="C198" i="19" s="1"/>
  <c r="D200" i="11"/>
  <c r="C200" i="11" s="1"/>
  <c r="D201" i="11"/>
  <c r="C201" i="11" s="1"/>
  <c r="D202" i="11"/>
  <c r="C202" i="11" s="1"/>
  <c r="C201" i="19" s="1"/>
  <c r="D203" i="11"/>
  <c r="B203" i="11" s="1"/>
  <c r="D204" i="11"/>
  <c r="C204" i="11" s="1"/>
  <c r="D205" i="11"/>
  <c r="C205" i="11" s="1"/>
  <c r="D206" i="11"/>
  <c r="C206" i="11" s="1"/>
  <c r="C205" i="19" s="1"/>
  <c r="D207" i="11"/>
  <c r="C207" i="11" s="1"/>
  <c r="C206" i="19" s="1"/>
  <c r="D208" i="11"/>
  <c r="C208" i="11" s="1"/>
  <c r="D209" i="11"/>
  <c r="B209" i="11" s="1"/>
  <c r="D210" i="11"/>
  <c r="C210" i="11" s="1"/>
  <c r="C209" i="19" s="1"/>
  <c r="D211" i="11"/>
  <c r="B211" i="11" s="1"/>
  <c r="B210" i="19" s="1"/>
  <c r="D212" i="11"/>
  <c r="C212" i="11" s="1"/>
  <c r="D213" i="11"/>
  <c r="B213" i="11" s="1"/>
  <c r="D214" i="11"/>
  <c r="C214" i="11" s="1"/>
  <c r="C213" i="19" s="1"/>
  <c r="D215" i="11"/>
  <c r="B215" i="11" s="1"/>
  <c r="B214" i="19" s="1"/>
  <c r="D216" i="11"/>
  <c r="C216" i="11" s="1"/>
  <c r="D217" i="11"/>
  <c r="B217" i="11" s="1"/>
  <c r="D218" i="11"/>
  <c r="D217" i="19" s="1"/>
  <c r="D219" i="11"/>
  <c r="D218" i="19" s="1"/>
  <c r="D220" i="11"/>
  <c r="D221" i="11"/>
  <c r="C221" i="11" s="1"/>
  <c r="C220" i="19" s="1"/>
  <c r="D222" i="11"/>
  <c r="D221" i="19" s="1"/>
  <c r="D223" i="11"/>
  <c r="D222" i="19" s="1"/>
  <c r="D224" i="11"/>
  <c r="B224" i="11" s="1"/>
  <c r="D225" i="11"/>
  <c r="B225" i="11" s="1"/>
  <c r="B224" i="19" s="1"/>
  <c r="D226" i="11"/>
  <c r="D225" i="19" s="1"/>
  <c r="D227" i="11"/>
  <c r="D226" i="19" s="1"/>
  <c r="D228" i="11"/>
  <c r="C228" i="11" s="1"/>
  <c r="D229" i="11"/>
  <c r="C229" i="11" s="1"/>
  <c r="D230" i="11"/>
  <c r="C230" i="11" s="1"/>
  <c r="C229" i="19" s="1"/>
  <c r="D231" i="11"/>
  <c r="B231" i="11" s="1"/>
  <c r="D232" i="11"/>
  <c r="C232" i="11" s="1"/>
  <c r="D233" i="11"/>
  <c r="C233" i="11" s="1"/>
  <c r="D234" i="11"/>
  <c r="C234" i="11" s="1"/>
  <c r="C233" i="19" s="1"/>
  <c r="D235" i="11"/>
  <c r="C235" i="11" s="1"/>
  <c r="C234" i="19" s="1"/>
  <c r="D236" i="11"/>
  <c r="C236" i="11" s="1"/>
  <c r="D237" i="11"/>
  <c r="C237" i="11" s="1"/>
  <c r="D238" i="11"/>
  <c r="C238" i="11" s="1"/>
  <c r="C237" i="19" s="1"/>
  <c r="D239" i="11"/>
  <c r="B239" i="11" s="1"/>
  <c r="D240" i="11"/>
  <c r="C240" i="11" s="1"/>
  <c r="D241" i="11"/>
  <c r="B241" i="11" s="1"/>
  <c r="D242" i="11"/>
  <c r="C242" i="11" s="1"/>
  <c r="C241" i="19" s="1"/>
  <c r="D243" i="11"/>
  <c r="C243" i="11" s="1"/>
  <c r="D244" i="11"/>
  <c r="C244" i="11" s="1"/>
  <c r="D245" i="11"/>
  <c r="B245" i="11" s="1"/>
  <c r="D246" i="11"/>
  <c r="C246" i="11" s="1"/>
  <c r="C245" i="19" s="1"/>
  <c r="D247" i="11"/>
  <c r="B247" i="11" s="1"/>
  <c r="B246" i="19" s="1"/>
  <c r="D248" i="11"/>
  <c r="C248" i="11" s="1"/>
  <c r="D249" i="11"/>
  <c r="B249" i="11" s="1"/>
  <c r="D250" i="11"/>
  <c r="C250" i="11" s="1"/>
  <c r="C249" i="19" s="1"/>
  <c r="D251" i="11"/>
  <c r="B251" i="11" s="1"/>
  <c r="B250" i="19" s="1"/>
  <c r="D252" i="11"/>
  <c r="C252" i="11" s="1"/>
  <c r="D253" i="11"/>
  <c r="B253" i="11" s="1"/>
  <c r="D254" i="11"/>
  <c r="C254" i="11" s="1"/>
  <c r="C253" i="19" s="1"/>
  <c r="D255" i="11"/>
  <c r="B255" i="11" s="1"/>
  <c r="B254" i="19" s="1"/>
  <c r="D256" i="11"/>
  <c r="C256" i="11" s="1"/>
  <c r="D257" i="11"/>
  <c r="C257" i="11" s="1"/>
  <c r="D258" i="11"/>
  <c r="C258" i="11" s="1"/>
  <c r="C257" i="19" s="1"/>
  <c r="D259" i="11"/>
  <c r="B259" i="11" s="1"/>
  <c r="D260" i="11"/>
  <c r="C260" i="11" s="1"/>
  <c r="D261" i="11"/>
  <c r="C261" i="11" s="1"/>
  <c r="D262" i="11"/>
  <c r="C262" i="11" s="1"/>
  <c r="C261" i="19" s="1"/>
  <c r="D263" i="11"/>
  <c r="B263" i="11" s="1"/>
  <c r="D264" i="11"/>
  <c r="C264" i="11" s="1"/>
  <c r="D265" i="11"/>
  <c r="C265" i="11" s="1"/>
  <c r="D266" i="11"/>
  <c r="C266" i="11" s="1"/>
  <c r="C265" i="19" s="1"/>
  <c r="D267" i="11"/>
  <c r="B267" i="11" s="1"/>
  <c r="D268" i="11"/>
  <c r="C268" i="11" s="1"/>
  <c r="D269" i="11"/>
  <c r="C269" i="11" s="1"/>
  <c r="D270" i="11"/>
  <c r="C270" i="11" s="1"/>
  <c r="C269" i="19" s="1"/>
  <c r="D271" i="11"/>
  <c r="D270" i="19" s="1"/>
  <c r="D272" i="11"/>
  <c r="D273" i="11"/>
  <c r="D274" i="11"/>
  <c r="D273" i="19" s="1"/>
  <c r="D275" i="11"/>
  <c r="D274" i="19" s="1"/>
  <c r="D276" i="11"/>
  <c r="D277" i="11"/>
  <c r="D278" i="11"/>
  <c r="D277" i="19" s="1"/>
  <c r="D279" i="11"/>
  <c r="D278" i="19" s="1"/>
  <c r="D280" i="11"/>
  <c r="D281" i="11"/>
  <c r="D282" i="11"/>
  <c r="D281" i="19" s="1"/>
  <c r="D283" i="11"/>
  <c r="D282" i="19" s="1"/>
  <c r="D284" i="11"/>
  <c r="D285" i="11"/>
  <c r="D286" i="11"/>
  <c r="D285" i="19" s="1"/>
  <c r="D287" i="11"/>
  <c r="D286" i="19" s="1"/>
  <c r="D288" i="11"/>
  <c r="B288" i="11" s="1"/>
  <c r="D289" i="11"/>
  <c r="D290" i="11"/>
  <c r="D289" i="19" s="1"/>
  <c r="D291" i="11"/>
  <c r="D290" i="19" s="1"/>
  <c r="D292" i="11"/>
  <c r="D293" i="11"/>
  <c r="D294" i="11"/>
  <c r="D293" i="19" s="1"/>
  <c r="D295" i="11"/>
  <c r="D294" i="19" s="1"/>
  <c r="D296" i="11"/>
  <c r="D297" i="11"/>
  <c r="D298" i="11"/>
  <c r="D297" i="19" s="1"/>
  <c r="D299" i="11"/>
  <c r="D298" i="19" s="1"/>
  <c r="D300" i="11"/>
  <c r="D301" i="11"/>
  <c r="D302" i="11"/>
  <c r="D301" i="19" s="1"/>
  <c r="D303" i="11"/>
  <c r="D302" i="19" s="1"/>
  <c r="D304" i="11"/>
  <c r="B304" i="11" s="1"/>
  <c r="D305" i="11"/>
  <c r="D306" i="11"/>
  <c r="D305" i="19" s="1"/>
  <c r="D307" i="11"/>
  <c r="D306" i="19" s="1"/>
  <c r="D308" i="11"/>
  <c r="C308" i="11" s="1"/>
  <c r="D309" i="11"/>
  <c r="B309" i="11" s="1"/>
  <c r="D310" i="11"/>
  <c r="C310" i="11" s="1"/>
  <c r="C309" i="19" s="1"/>
  <c r="D311" i="11"/>
  <c r="B311" i="11" s="1"/>
  <c r="B310" i="19" s="1"/>
  <c r="D312" i="11"/>
  <c r="C312" i="11" s="1"/>
  <c r="D313" i="11"/>
  <c r="B313" i="11" s="1"/>
  <c r="D314" i="11"/>
  <c r="C314" i="11" s="1"/>
  <c r="C313" i="19" s="1"/>
  <c r="D315" i="11"/>
  <c r="C315" i="11" s="1"/>
  <c r="D316" i="11"/>
  <c r="C316" i="11" s="1"/>
  <c r="D317" i="11"/>
  <c r="B317" i="11" s="1"/>
  <c r="D318" i="11"/>
  <c r="C318" i="11" s="1"/>
  <c r="C317" i="19" s="1"/>
  <c r="D319" i="11"/>
  <c r="B319" i="11" s="1"/>
  <c r="B318" i="19" s="1"/>
  <c r="D320" i="11"/>
  <c r="C320" i="11" s="1"/>
  <c r="D321" i="11"/>
  <c r="C321" i="11" s="1"/>
  <c r="D322" i="11"/>
  <c r="C322" i="11" s="1"/>
  <c r="C321" i="19" s="1"/>
  <c r="D323" i="11"/>
  <c r="B323" i="11" s="1"/>
  <c r="D324" i="11"/>
  <c r="C324" i="11" s="1"/>
  <c r="D325" i="11"/>
  <c r="C325" i="11" s="1"/>
  <c r="D326" i="11"/>
  <c r="C326" i="11" s="1"/>
  <c r="C325" i="19" s="1"/>
  <c r="D327" i="11"/>
  <c r="B327" i="11" s="1"/>
  <c r="D328" i="11"/>
  <c r="C328" i="11" s="1"/>
  <c r="D329" i="11"/>
  <c r="C329" i="11" s="1"/>
  <c r="D330" i="11"/>
  <c r="C330" i="11" s="1"/>
  <c r="C329" i="19" s="1"/>
  <c r="D331" i="11"/>
  <c r="B331" i="11" s="1"/>
  <c r="D332" i="11"/>
  <c r="C332" i="11" s="1"/>
  <c r="D333" i="11"/>
  <c r="C333" i="11" s="1"/>
  <c r="D334" i="11"/>
  <c r="C334" i="11" s="1"/>
  <c r="C333" i="19" s="1"/>
  <c r="D335" i="11"/>
  <c r="B335" i="11" s="1"/>
  <c r="D336" i="11"/>
  <c r="C336" i="11" s="1"/>
  <c r="D337" i="11"/>
  <c r="B337" i="11" s="1"/>
  <c r="D338" i="11"/>
  <c r="C338" i="11" s="1"/>
  <c r="C337" i="19" s="1"/>
  <c r="D339" i="11"/>
  <c r="B339" i="11" s="1"/>
  <c r="B338" i="19" s="1"/>
  <c r="D340" i="11"/>
  <c r="C340" i="11" s="1"/>
  <c r="D341" i="11"/>
  <c r="B341" i="11" s="1"/>
  <c r="D342" i="11"/>
  <c r="C342" i="11" s="1"/>
  <c r="C341" i="19" s="1"/>
  <c r="D343" i="11"/>
  <c r="B343" i="11" s="1"/>
  <c r="B342" i="19" s="1"/>
  <c r="D344" i="11"/>
  <c r="C344" i="11" s="1"/>
  <c r="D345" i="11"/>
  <c r="B345" i="11" s="1"/>
  <c r="D346" i="11"/>
  <c r="C346" i="11" s="1"/>
  <c r="C345" i="19" s="1"/>
  <c r="D347" i="11"/>
  <c r="B347" i="11" s="1"/>
  <c r="B346" i="19" s="1"/>
  <c r="D348" i="11"/>
  <c r="C348" i="11" s="1"/>
  <c r="D349" i="11"/>
  <c r="B349" i="11" s="1"/>
  <c r="D350" i="11"/>
  <c r="C350" i="11" s="1"/>
  <c r="C349" i="19" s="1"/>
  <c r="D351" i="11"/>
  <c r="C351" i="11" s="1"/>
  <c r="D352" i="11"/>
  <c r="C352" i="11" s="1"/>
  <c r="D353" i="11"/>
  <c r="C353" i="11" s="1"/>
  <c r="D354" i="11"/>
  <c r="C354" i="11" s="1"/>
  <c r="C353" i="19" s="1"/>
  <c r="D355" i="11"/>
  <c r="B355" i="11" s="1"/>
  <c r="D356" i="11"/>
  <c r="C356" i="11" s="1"/>
  <c r="D357" i="11"/>
  <c r="C357" i="11" s="1"/>
  <c r="D358" i="11"/>
  <c r="C358" i="11" s="1"/>
  <c r="C357" i="19" s="1"/>
  <c r="D359" i="11"/>
  <c r="C359" i="11" s="1"/>
  <c r="C358" i="19" s="1"/>
  <c r="D360" i="11"/>
  <c r="C360" i="11" s="1"/>
  <c r="D361" i="11"/>
  <c r="C361" i="11" s="1"/>
  <c r="D362" i="11"/>
  <c r="C362" i="11" s="1"/>
  <c r="C361" i="19" s="1"/>
  <c r="D363" i="11"/>
  <c r="B363" i="11" s="1"/>
  <c r="D364" i="11"/>
  <c r="C364" i="11" s="1"/>
  <c r="D365" i="11"/>
  <c r="D366" i="11"/>
  <c r="C366" i="11" s="1"/>
  <c r="C365" i="19" s="1"/>
  <c r="D369" i="11"/>
  <c r="C369" i="11" s="1"/>
  <c r="C368" i="19" s="1"/>
  <c r="D370" i="11"/>
  <c r="C370" i="11" s="1"/>
  <c r="C369" i="19" s="1"/>
  <c r="B371" i="11"/>
  <c r="C372" i="11"/>
  <c r="C371" i="19" s="1"/>
  <c r="D373" i="11"/>
  <c r="B373" i="11" s="1"/>
  <c r="B372" i="19" s="1"/>
  <c r="D374" i="11"/>
  <c r="C374" i="11" s="1"/>
  <c r="D375" i="11"/>
  <c r="B375" i="11" s="1"/>
  <c r="D376" i="11"/>
  <c r="C376" i="11" s="1"/>
  <c r="C375" i="19" s="1"/>
  <c r="D377" i="11"/>
  <c r="C377" i="11" s="1"/>
  <c r="D378" i="11"/>
  <c r="C378" i="11" s="1"/>
  <c r="D379" i="11"/>
  <c r="B379" i="11" s="1"/>
  <c r="D380" i="11"/>
  <c r="C380" i="11" s="1"/>
  <c r="C379" i="19" s="1"/>
  <c r="D381" i="11"/>
  <c r="B381" i="11" s="1"/>
  <c r="B380" i="19" s="1"/>
  <c r="D382" i="11"/>
  <c r="C382" i="11" s="1"/>
  <c r="D383" i="11"/>
  <c r="B383" i="11" s="1"/>
  <c r="D384" i="11"/>
  <c r="C384" i="11" s="1"/>
  <c r="C383" i="19" s="1"/>
  <c r="D385" i="11"/>
  <c r="C385" i="11" s="1"/>
  <c r="D386" i="11"/>
  <c r="C386" i="11" s="1"/>
  <c r="D387" i="11"/>
  <c r="C387" i="11" s="1"/>
  <c r="D388" i="11"/>
  <c r="C388" i="11" s="1"/>
  <c r="C387" i="19" s="1"/>
  <c r="D389" i="11"/>
  <c r="B389" i="11" s="1"/>
  <c r="D390" i="11"/>
  <c r="C390" i="11" s="1"/>
  <c r="D391" i="11"/>
  <c r="C391" i="11" s="1"/>
  <c r="D392" i="11"/>
  <c r="C392" i="11" s="1"/>
  <c r="C391" i="19" s="1"/>
  <c r="D393" i="11"/>
  <c r="B393" i="11" s="1"/>
  <c r="D394" i="11"/>
  <c r="C394" i="11" s="1"/>
  <c r="D395" i="11"/>
  <c r="B395" i="11" s="1"/>
  <c r="D396" i="11"/>
  <c r="C396" i="11" s="1"/>
  <c r="C395" i="19" s="1"/>
  <c r="D397" i="11"/>
  <c r="B397" i="11" s="1"/>
  <c r="B396" i="19" s="1"/>
  <c r="D398" i="11"/>
  <c r="C398" i="11" s="1"/>
  <c r="D399" i="11"/>
  <c r="B399" i="11" s="1"/>
  <c r="D400" i="11"/>
  <c r="C400" i="11" s="1"/>
  <c r="C399" i="19" s="1"/>
  <c r="D401" i="11"/>
  <c r="B401" i="11" s="1"/>
  <c r="B400" i="19" s="1"/>
  <c r="D402" i="11"/>
  <c r="C402" i="11" s="1"/>
  <c r="D403" i="11"/>
  <c r="B403" i="11" s="1"/>
  <c r="D404" i="11"/>
  <c r="B404" i="11" s="1"/>
  <c r="D405" i="11"/>
  <c r="B405" i="11" s="1"/>
  <c r="B404" i="19" s="1"/>
  <c r="D406" i="11"/>
  <c r="B406" i="11" s="1"/>
  <c r="D407" i="11"/>
  <c r="C407" i="11" s="1"/>
  <c r="D408" i="11"/>
  <c r="B408" i="11" s="1"/>
  <c r="B407" i="19" s="1"/>
  <c r="D409" i="11"/>
  <c r="B409" i="11" s="1"/>
  <c r="D410" i="11"/>
  <c r="B410" i="11" s="1"/>
  <c r="D411" i="11"/>
  <c r="C411" i="11" s="1"/>
  <c r="D412" i="11"/>
  <c r="B412" i="11" s="1"/>
  <c r="B411" i="19" s="1"/>
  <c r="D413" i="11"/>
  <c r="B413" i="11" s="1"/>
  <c r="D414" i="11"/>
  <c r="C414" i="11" s="1"/>
  <c r="D415" i="11"/>
  <c r="C415" i="11" s="1"/>
  <c r="D416" i="11"/>
  <c r="B416" i="11" s="1"/>
  <c r="D417" i="11"/>
  <c r="B417" i="11" s="1"/>
  <c r="D418" i="11"/>
  <c r="B418" i="11" s="1"/>
  <c r="D419" i="11"/>
  <c r="C419" i="11" s="1"/>
  <c r="D420" i="11"/>
  <c r="B420" i="11" s="1"/>
  <c r="B419" i="19" s="1"/>
  <c r="D421" i="11"/>
  <c r="B421" i="11" s="1"/>
  <c r="D422" i="11"/>
  <c r="C422" i="11" s="1"/>
  <c r="D423" i="11"/>
  <c r="B423" i="11" s="1"/>
  <c r="D424" i="11"/>
  <c r="B424" i="11" s="1"/>
  <c r="D425" i="11"/>
  <c r="B425" i="11" s="1"/>
  <c r="B424" i="19" s="1"/>
  <c r="D426" i="11"/>
  <c r="C426" i="11" s="1"/>
  <c r="D427" i="11"/>
  <c r="B427" i="11" s="1"/>
  <c r="D428" i="11"/>
  <c r="B428" i="11" s="1"/>
  <c r="D429" i="11"/>
  <c r="B429" i="11" s="1"/>
  <c r="B428" i="19" s="1"/>
  <c r="D430" i="11"/>
  <c r="B430" i="11" s="1"/>
  <c r="D431" i="11"/>
  <c r="B431" i="11" s="1"/>
  <c r="D432" i="11"/>
  <c r="B432" i="11" s="1"/>
  <c r="B431" i="19" s="1"/>
  <c r="D433" i="11"/>
  <c r="B433" i="11" s="1"/>
  <c r="B432" i="19" s="1"/>
  <c r="D434" i="11"/>
  <c r="C434" i="11" s="1"/>
  <c r="D435" i="11"/>
  <c r="C435" i="11" s="1"/>
  <c r="D436" i="11"/>
  <c r="B436" i="11" s="1"/>
  <c r="D437" i="11"/>
  <c r="B437" i="11" s="1"/>
  <c r="D438" i="11"/>
  <c r="B438" i="11" s="1"/>
  <c r="D439" i="11"/>
  <c r="C439" i="11" s="1"/>
  <c r="D440" i="11"/>
  <c r="B440" i="11" s="1"/>
  <c r="B439" i="19" s="1"/>
  <c r="D441" i="11"/>
  <c r="B441" i="11" s="1"/>
  <c r="D442" i="11"/>
  <c r="C442" i="11" s="1"/>
  <c r="D443" i="11"/>
  <c r="C443" i="11" s="1"/>
  <c r="D444" i="11"/>
  <c r="B444" i="11" s="1"/>
  <c r="D445" i="11"/>
  <c r="B445" i="11" s="1"/>
  <c r="D446" i="11"/>
  <c r="B446" i="11" s="1"/>
  <c r="D447" i="11"/>
  <c r="B447" i="11" s="1"/>
  <c r="D448" i="11"/>
  <c r="B448" i="11" s="1"/>
  <c r="B447" i="19" s="1"/>
  <c r="D449" i="11"/>
  <c r="B449" i="11" s="1"/>
  <c r="B448" i="19" s="1"/>
  <c r="D450" i="11"/>
  <c r="B450" i="11" s="1"/>
  <c r="D451" i="11"/>
  <c r="B451" i="11" s="1"/>
  <c r="D452" i="11"/>
  <c r="B452" i="11" s="1"/>
  <c r="B451" i="19" s="1"/>
  <c r="D453" i="11"/>
  <c r="B453" i="11" s="1"/>
  <c r="B452" i="19" s="1"/>
  <c r="D454" i="11"/>
  <c r="D455" i="11"/>
  <c r="D454" i="19" s="1"/>
  <c r="D456" i="11"/>
  <c r="D455" i="19" s="1"/>
  <c r="D457" i="11"/>
  <c r="B457" i="11" s="1"/>
  <c r="D458" i="11"/>
  <c r="D459" i="11"/>
  <c r="D458" i="19" s="1"/>
  <c r="D460" i="11"/>
  <c r="D459" i="19" s="1"/>
  <c r="D461" i="11"/>
  <c r="B461" i="11" s="1"/>
  <c r="D462" i="11"/>
  <c r="D463" i="11"/>
  <c r="D462" i="19" s="1"/>
  <c r="D464" i="11"/>
  <c r="D463" i="19" s="1"/>
  <c r="D465" i="11"/>
  <c r="B465" i="11" s="1"/>
  <c r="D466" i="11"/>
  <c r="D467" i="11"/>
  <c r="D466" i="19" s="1"/>
  <c r="D468" i="11"/>
  <c r="D467" i="19" s="1"/>
  <c r="D469" i="11"/>
  <c r="B469" i="11" s="1"/>
  <c r="D470" i="11"/>
  <c r="D471" i="11"/>
  <c r="B471" i="11" s="1"/>
  <c r="D472" i="11"/>
  <c r="B472" i="11" s="1"/>
  <c r="D473" i="11"/>
  <c r="B473" i="11" s="1"/>
  <c r="B472" i="19" s="1"/>
  <c r="D474" i="11"/>
  <c r="B474" i="11" s="1"/>
  <c r="D475" i="11"/>
  <c r="B475" i="11" s="1"/>
  <c r="D476" i="11"/>
  <c r="B476" i="11" s="1"/>
  <c r="B475" i="19" s="1"/>
  <c r="D477" i="11"/>
  <c r="B477" i="11" s="1"/>
  <c r="B476" i="19" s="1"/>
  <c r="D478" i="11"/>
  <c r="C478" i="11" s="1"/>
  <c r="D479" i="11"/>
  <c r="B479" i="11" s="1"/>
  <c r="D480" i="11"/>
  <c r="B480" i="11" s="1"/>
  <c r="D481" i="11"/>
  <c r="B481" i="11" s="1"/>
  <c r="B480" i="19" s="1"/>
  <c r="D482" i="11"/>
  <c r="B482" i="11" s="1"/>
  <c r="D483" i="11"/>
  <c r="C483" i="11" s="1"/>
  <c r="D484" i="11"/>
  <c r="B484" i="11" s="1"/>
  <c r="B483" i="19" s="1"/>
  <c r="D485" i="11"/>
  <c r="B485" i="11" s="1"/>
  <c r="D486" i="11"/>
  <c r="C486" i="11" s="1"/>
  <c r="D487" i="11"/>
  <c r="C487" i="11" s="1"/>
  <c r="D488" i="11"/>
  <c r="B488" i="11" s="1"/>
  <c r="D489" i="11"/>
  <c r="B489" i="11" s="1"/>
  <c r="D490" i="11"/>
  <c r="C490" i="11" s="1"/>
  <c r="D491" i="11"/>
  <c r="B491" i="11" s="1"/>
  <c r="D492" i="11"/>
  <c r="B492" i="11" s="1"/>
  <c r="D493" i="11"/>
  <c r="B493" i="11" s="1"/>
  <c r="B492" i="19" s="1"/>
  <c r="D494" i="11"/>
  <c r="C494" i="11" s="1"/>
  <c r="D495" i="11"/>
  <c r="C495" i="11" s="1"/>
  <c r="D496" i="11"/>
  <c r="B496" i="11" s="1"/>
  <c r="D497" i="11"/>
  <c r="B497" i="11" s="1"/>
  <c r="D498" i="11"/>
  <c r="C498" i="11" s="1"/>
  <c r="D499" i="11"/>
  <c r="C499" i="11" s="1"/>
  <c r="D500" i="11"/>
  <c r="B500" i="11" s="1"/>
  <c r="D501" i="11"/>
  <c r="B501" i="11" s="1"/>
  <c r="D502" i="11"/>
  <c r="B502" i="11" s="1"/>
  <c r="D503" i="11"/>
  <c r="C503" i="11" s="1"/>
  <c r="D504" i="11"/>
  <c r="B504" i="11" s="1"/>
  <c r="B503" i="19" s="1"/>
  <c r="D505" i="11"/>
  <c r="B505" i="11" s="1"/>
  <c r="D506" i="11"/>
  <c r="C506" i="11" s="1"/>
  <c r="D507" i="11"/>
  <c r="B507" i="11" s="1"/>
  <c r="D508" i="11"/>
  <c r="B508" i="11" s="1"/>
  <c r="D509" i="11"/>
  <c r="B509" i="11" s="1"/>
  <c r="B508" i="19" s="1"/>
  <c r="D510" i="11"/>
  <c r="B510" i="11" s="1"/>
  <c r="D511" i="11"/>
  <c r="C511" i="11" s="1"/>
  <c r="D512" i="11"/>
  <c r="B512" i="11" s="1"/>
  <c r="B511" i="19" s="1"/>
  <c r="D513" i="11"/>
  <c r="B513" i="11" s="1"/>
  <c r="D514" i="11"/>
  <c r="B514" i="11" s="1"/>
  <c r="D515" i="11"/>
  <c r="C515" i="11" s="1"/>
  <c r="D516" i="11"/>
  <c r="B516" i="11" s="1"/>
  <c r="B515" i="19" s="1"/>
  <c r="D517" i="11"/>
  <c r="B517" i="11" s="1"/>
  <c r="D518" i="11"/>
  <c r="C518" i="11" s="1"/>
  <c r="D519" i="11"/>
  <c r="C519" i="11" s="1"/>
  <c r="D520" i="11"/>
  <c r="B520" i="11" s="1"/>
  <c r="D521" i="11"/>
  <c r="B521" i="11" s="1"/>
  <c r="D522" i="11"/>
  <c r="B522" i="11" s="1"/>
  <c r="D523" i="11"/>
  <c r="B523" i="11" s="1"/>
  <c r="D524" i="11"/>
  <c r="B524" i="11" s="1"/>
  <c r="B523" i="19" s="1"/>
  <c r="D525" i="11"/>
  <c r="B525" i="11" s="1"/>
  <c r="B524" i="19" s="1"/>
  <c r="D526" i="11"/>
  <c r="B526" i="11" s="1"/>
  <c r="D527" i="11"/>
  <c r="B527" i="11" s="1"/>
  <c r="D528" i="11"/>
  <c r="B528" i="11" s="1"/>
  <c r="B527" i="19" s="1"/>
  <c r="D529" i="11"/>
  <c r="B529" i="11" s="1"/>
  <c r="B528" i="19" s="1"/>
  <c r="D530" i="11"/>
  <c r="C530" i="11" s="1"/>
  <c r="D531" i="11"/>
  <c r="B531" i="11" s="1"/>
  <c r="D532" i="11"/>
  <c r="B532" i="11" s="1"/>
  <c r="D533" i="11"/>
  <c r="B533" i="11" s="1"/>
  <c r="B532" i="19" s="1"/>
  <c r="D534" i="11"/>
  <c r="B534" i="11" s="1"/>
  <c r="D535" i="11"/>
  <c r="C535" i="11" s="1"/>
  <c r="D536" i="11"/>
  <c r="B536" i="11" s="1"/>
  <c r="B535" i="19" s="1"/>
  <c r="D537" i="11"/>
  <c r="B537" i="11" s="1"/>
  <c r="D538" i="11"/>
  <c r="B538" i="11" s="1"/>
  <c r="D539" i="11"/>
  <c r="C539" i="11" s="1"/>
  <c r="D540" i="11"/>
  <c r="C540" i="11" s="1"/>
  <c r="D541" i="11"/>
  <c r="B541" i="11" s="1"/>
  <c r="D542" i="11"/>
  <c r="C542" i="11" s="1"/>
  <c r="D543" i="11"/>
  <c r="C543" i="11" s="1"/>
  <c r="D544" i="11"/>
  <c r="C544" i="11" s="1"/>
  <c r="C543" i="19" s="1"/>
  <c r="D545" i="11"/>
  <c r="B545" i="11" s="1"/>
  <c r="D546" i="11"/>
  <c r="B546" i="11" s="1"/>
  <c r="D547" i="11"/>
  <c r="B547" i="11" s="1"/>
  <c r="D548" i="11"/>
  <c r="C548" i="11" s="1"/>
  <c r="D549" i="11"/>
  <c r="B549" i="11" s="1"/>
  <c r="B548" i="19" s="1"/>
  <c r="D550" i="11"/>
  <c r="C550" i="11" s="1"/>
  <c r="D551" i="11"/>
  <c r="C551" i="11" s="1"/>
  <c r="D552" i="11"/>
  <c r="C552" i="11" s="1"/>
  <c r="C551" i="19" s="1"/>
  <c r="D553" i="11"/>
  <c r="B553" i="11" s="1"/>
  <c r="D554" i="11"/>
  <c r="B554" i="11" s="1"/>
  <c r="D555" i="11"/>
  <c r="C555" i="11" s="1"/>
  <c r="D556" i="11"/>
  <c r="C556" i="11" s="1"/>
  <c r="D557" i="11"/>
  <c r="B557" i="11" s="1"/>
  <c r="D558" i="11"/>
  <c r="C558" i="11" s="1"/>
  <c r="D559" i="11"/>
  <c r="C559" i="11" s="1"/>
  <c r="D560" i="11"/>
  <c r="D561" i="11"/>
  <c r="D562" i="19" s="1"/>
  <c r="B5" i="11"/>
  <c r="B4" i="19" s="1"/>
  <c r="B7" i="11"/>
  <c r="B6" i="19" s="1"/>
  <c r="B10" i="11"/>
  <c r="B9" i="19" s="1"/>
  <c r="C11" i="11"/>
  <c r="C10" i="19" s="1"/>
  <c r="B15" i="11"/>
  <c r="B14" i="19" s="1"/>
  <c r="C15" i="11"/>
  <c r="C14" i="19" s="1"/>
  <c r="B18" i="11"/>
  <c r="B17" i="19" s="1"/>
  <c r="B19" i="11"/>
  <c r="B18" i="19" s="1"/>
  <c r="C19" i="11"/>
  <c r="C18" i="19" s="1"/>
  <c r="B22" i="11"/>
  <c r="B21" i="19" s="1"/>
  <c r="C23" i="11"/>
  <c r="C22" i="19" s="1"/>
  <c r="B25" i="11"/>
  <c r="B24" i="19" s="1"/>
  <c r="B26" i="11"/>
  <c r="B25" i="19" s="1"/>
  <c r="C27" i="11"/>
  <c r="C26" i="19" s="1"/>
  <c r="B30" i="11"/>
  <c r="B29" i="19" s="1"/>
  <c r="B31" i="11"/>
  <c r="B30" i="19" s="1"/>
  <c r="B34" i="11"/>
  <c r="B33" i="19" s="1"/>
  <c r="C35" i="11"/>
  <c r="C34" i="19" s="1"/>
  <c r="B38" i="11"/>
  <c r="B37" i="19" s="1"/>
  <c r="C39" i="11"/>
  <c r="C38" i="19" s="1"/>
  <c r="B42" i="11"/>
  <c r="B41" i="19" s="1"/>
  <c r="B45" i="11"/>
  <c r="B44" i="19" s="1"/>
  <c r="B46" i="11"/>
  <c r="B45" i="19" s="1"/>
  <c r="B50" i="11"/>
  <c r="B49" i="19" s="1"/>
  <c r="B54" i="11"/>
  <c r="B53" i="19" s="1"/>
  <c r="C57" i="11"/>
  <c r="C56" i="19" s="1"/>
  <c r="B58" i="11"/>
  <c r="B57" i="19" s="1"/>
  <c r="C59" i="11"/>
  <c r="C58" i="19" s="1"/>
  <c r="B62" i="11"/>
  <c r="B61" i="19" s="1"/>
  <c r="B67" i="11"/>
  <c r="B66" i="19" s="1"/>
  <c r="B71" i="11"/>
  <c r="B70" i="19" s="1"/>
  <c r="C75" i="11"/>
  <c r="C74" i="19" s="1"/>
  <c r="B76" i="11"/>
  <c r="B75" i="19" s="1"/>
  <c r="B81" i="11"/>
  <c r="B80" i="19" s="1"/>
  <c r="B85" i="11"/>
  <c r="B84" i="19" s="1"/>
  <c r="B87" i="11"/>
  <c r="B86" i="19" s="1"/>
  <c r="B112" i="11"/>
  <c r="B121" i="11"/>
  <c r="C125" i="11"/>
  <c r="C131" i="11"/>
  <c r="B136" i="11"/>
  <c r="B152" i="11"/>
  <c r="B157" i="11"/>
  <c r="B168" i="11"/>
  <c r="C169" i="11"/>
  <c r="C168" i="19" s="1"/>
  <c r="B184" i="11"/>
  <c r="C249" i="11"/>
  <c r="B280" i="11"/>
  <c r="C317" i="11"/>
  <c r="C316" i="19" s="1"/>
  <c r="B367" i="11"/>
  <c r="C367" i="11"/>
  <c r="B368" i="11"/>
  <c r="C368" i="11"/>
  <c r="C367" i="19" s="1"/>
  <c r="F5" i="11"/>
  <c r="E4" i="19" s="1"/>
  <c r="G5" i="11"/>
  <c r="F4" i="19" s="1"/>
  <c r="H5" i="11"/>
  <c r="G4" i="19" s="1"/>
  <c r="H4" i="19"/>
  <c r="F6" i="11"/>
  <c r="E5" i="19" s="1"/>
  <c r="G6" i="11"/>
  <c r="F5" i="19" s="1"/>
  <c r="H6" i="11"/>
  <c r="G5" i="19" s="1"/>
  <c r="H5" i="19"/>
  <c r="F7" i="11"/>
  <c r="E6" i="19" s="1"/>
  <c r="G7" i="11"/>
  <c r="F6" i="19" s="1"/>
  <c r="H7" i="11"/>
  <c r="G6" i="19" s="1"/>
  <c r="H6" i="19"/>
  <c r="F8" i="11"/>
  <c r="E7" i="19" s="1"/>
  <c r="G8" i="11"/>
  <c r="F7" i="19" s="1"/>
  <c r="H8" i="11"/>
  <c r="G7" i="19" s="1"/>
  <c r="H7" i="19"/>
  <c r="F9" i="11"/>
  <c r="E8" i="19" s="1"/>
  <c r="G9" i="11"/>
  <c r="F8" i="19" s="1"/>
  <c r="H9" i="11"/>
  <c r="G8" i="19" s="1"/>
  <c r="H8" i="19"/>
  <c r="F10" i="11"/>
  <c r="E9" i="19" s="1"/>
  <c r="G10" i="11"/>
  <c r="F9" i="19" s="1"/>
  <c r="H10" i="11"/>
  <c r="G9" i="19" s="1"/>
  <c r="H9" i="19"/>
  <c r="F11" i="11"/>
  <c r="E10" i="19" s="1"/>
  <c r="G11" i="11"/>
  <c r="F10" i="19" s="1"/>
  <c r="H11" i="11"/>
  <c r="G10" i="19" s="1"/>
  <c r="H10" i="19"/>
  <c r="F12" i="11"/>
  <c r="E11" i="19" s="1"/>
  <c r="G12" i="11"/>
  <c r="F11" i="19" s="1"/>
  <c r="H12" i="11"/>
  <c r="G11" i="19" s="1"/>
  <c r="H11" i="19"/>
  <c r="F13" i="11"/>
  <c r="E12" i="19" s="1"/>
  <c r="G13" i="11"/>
  <c r="F12" i="19" s="1"/>
  <c r="H13" i="11"/>
  <c r="G12" i="19" s="1"/>
  <c r="H12" i="19"/>
  <c r="F14" i="11"/>
  <c r="E13" i="19" s="1"/>
  <c r="G14" i="11"/>
  <c r="F13" i="19" s="1"/>
  <c r="H14" i="11"/>
  <c r="G13" i="19" s="1"/>
  <c r="H13" i="19"/>
  <c r="F15" i="11"/>
  <c r="E14" i="19" s="1"/>
  <c r="G15" i="11"/>
  <c r="F14" i="19" s="1"/>
  <c r="H15" i="11"/>
  <c r="G14" i="19" s="1"/>
  <c r="H14" i="19"/>
  <c r="F16" i="11"/>
  <c r="E15" i="19" s="1"/>
  <c r="G16" i="11"/>
  <c r="F15" i="19" s="1"/>
  <c r="H16" i="11"/>
  <c r="G15" i="19" s="1"/>
  <c r="H15" i="19"/>
  <c r="F17" i="11"/>
  <c r="E16" i="19" s="1"/>
  <c r="G17" i="11"/>
  <c r="F16" i="19" s="1"/>
  <c r="H17" i="11"/>
  <c r="G16" i="19" s="1"/>
  <c r="H16" i="19"/>
  <c r="F18" i="11"/>
  <c r="E17" i="19" s="1"/>
  <c r="G18" i="11"/>
  <c r="F17" i="19" s="1"/>
  <c r="H18" i="11"/>
  <c r="G17" i="19" s="1"/>
  <c r="H17" i="19"/>
  <c r="F19" i="11"/>
  <c r="E18" i="19" s="1"/>
  <c r="G19" i="11"/>
  <c r="F18" i="19" s="1"/>
  <c r="H19" i="11"/>
  <c r="G18" i="19" s="1"/>
  <c r="H18" i="19"/>
  <c r="F20" i="11"/>
  <c r="E19" i="19" s="1"/>
  <c r="G20" i="11"/>
  <c r="F19" i="19" s="1"/>
  <c r="H20" i="11"/>
  <c r="G19" i="19" s="1"/>
  <c r="H19" i="19"/>
  <c r="F21" i="11"/>
  <c r="E20" i="19" s="1"/>
  <c r="G21" i="11"/>
  <c r="F20" i="19" s="1"/>
  <c r="H21" i="11"/>
  <c r="G20" i="19" s="1"/>
  <c r="H20" i="19"/>
  <c r="F22" i="11"/>
  <c r="E21" i="19" s="1"/>
  <c r="G22" i="11"/>
  <c r="F21" i="19" s="1"/>
  <c r="H22" i="11"/>
  <c r="G21" i="19" s="1"/>
  <c r="H21" i="19"/>
  <c r="F23" i="11"/>
  <c r="E22" i="19" s="1"/>
  <c r="G23" i="11"/>
  <c r="F22" i="19" s="1"/>
  <c r="H23" i="11"/>
  <c r="G22" i="19" s="1"/>
  <c r="H22" i="19"/>
  <c r="F24" i="11"/>
  <c r="E23" i="19" s="1"/>
  <c r="G24" i="11"/>
  <c r="F23" i="19" s="1"/>
  <c r="H24" i="11"/>
  <c r="G23" i="19" s="1"/>
  <c r="H23" i="19"/>
  <c r="F25" i="11"/>
  <c r="E24" i="19" s="1"/>
  <c r="G25" i="11"/>
  <c r="F24" i="19" s="1"/>
  <c r="H25" i="11"/>
  <c r="G24" i="19" s="1"/>
  <c r="H24" i="19"/>
  <c r="F26" i="11"/>
  <c r="E25" i="19" s="1"/>
  <c r="G26" i="11"/>
  <c r="F25" i="19" s="1"/>
  <c r="H26" i="11"/>
  <c r="G25" i="19" s="1"/>
  <c r="H25" i="19"/>
  <c r="F27" i="11"/>
  <c r="E26" i="19" s="1"/>
  <c r="G27" i="11"/>
  <c r="F26" i="19" s="1"/>
  <c r="H27" i="11"/>
  <c r="G26" i="19" s="1"/>
  <c r="H26" i="19"/>
  <c r="F28" i="11"/>
  <c r="E27" i="19" s="1"/>
  <c r="G28" i="11"/>
  <c r="F27" i="19" s="1"/>
  <c r="H28" i="11"/>
  <c r="G27" i="19" s="1"/>
  <c r="H27" i="19"/>
  <c r="F29" i="11"/>
  <c r="E28" i="19" s="1"/>
  <c r="G29" i="11"/>
  <c r="F28" i="19" s="1"/>
  <c r="H29" i="11"/>
  <c r="G28" i="19" s="1"/>
  <c r="H28" i="19"/>
  <c r="F30" i="11"/>
  <c r="E29" i="19" s="1"/>
  <c r="G30" i="11"/>
  <c r="F29" i="19" s="1"/>
  <c r="H30" i="11"/>
  <c r="G29" i="19" s="1"/>
  <c r="H29" i="19"/>
  <c r="F31" i="11"/>
  <c r="E30" i="19" s="1"/>
  <c r="G31" i="11"/>
  <c r="F30" i="19" s="1"/>
  <c r="H31" i="11"/>
  <c r="G30" i="19" s="1"/>
  <c r="H30" i="19"/>
  <c r="F32" i="11"/>
  <c r="E31" i="19" s="1"/>
  <c r="G32" i="11"/>
  <c r="F31" i="19" s="1"/>
  <c r="H32" i="11"/>
  <c r="G31" i="19" s="1"/>
  <c r="H31" i="19"/>
  <c r="F33" i="11"/>
  <c r="E32" i="19" s="1"/>
  <c r="G33" i="11"/>
  <c r="F32" i="19" s="1"/>
  <c r="H33" i="11"/>
  <c r="G32" i="19" s="1"/>
  <c r="H32" i="19"/>
  <c r="F34" i="11"/>
  <c r="E33" i="19" s="1"/>
  <c r="G34" i="11"/>
  <c r="F33" i="19" s="1"/>
  <c r="H34" i="11"/>
  <c r="G33" i="19" s="1"/>
  <c r="H33" i="19"/>
  <c r="F35" i="11"/>
  <c r="E34" i="19" s="1"/>
  <c r="G35" i="11"/>
  <c r="F34" i="19" s="1"/>
  <c r="H35" i="11"/>
  <c r="G34" i="19" s="1"/>
  <c r="H34" i="19"/>
  <c r="F36" i="11"/>
  <c r="E35" i="19" s="1"/>
  <c r="G36" i="11"/>
  <c r="F35" i="19" s="1"/>
  <c r="H36" i="11"/>
  <c r="G35" i="19" s="1"/>
  <c r="H35" i="19"/>
  <c r="F37" i="11"/>
  <c r="E36" i="19" s="1"/>
  <c r="G37" i="11"/>
  <c r="F36" i="19" s="1"/>
  <c r="H37" i="11"/>
  <c r="G36" i="19" s="1"/>
  <c r="H36" i="19"/>
  <c r="F38" i="11"/>
  <c r="E37" i="19" s="1"/>
  <c r="G38" i="11"/>
  <c r="F37" i="19" s="1"/>
  <c r="H38" i="11"/>
  <c r="G37" i="19" s="1"/>
  <c r="H37" i="19"/>
  <c r="F39" i="11"/>
  <c r="E38" i="19" s="1"/>
  <c r="G39" i="11"/>
  <c r="F38" i="19" s="1"/>
  <c r="H39" i="11"/>
  <c r="G38" i="19" s="1"/>
  <c r="H38" i="19"/>
  <c r="F40" i="11"/>
  <c r="E39" i="19" s="1"/>
  <c r="G40" i="11"/>
  <c r="F39" i="19" s="1"/>
  <c r="H40" i="11"/>
  <c r="G39" i="19" s="1"/>
  <c r="H39" i="19"/>
  <c r="F41" i="11"/>
  <c r="E40" i="19" s="1"/>
  <c r="G41" i="11"/>
  <c r="F40" i="19" s="1"/>
  <c r="H41" i="11"/>
  <c r="G40" i="19" s="1"/>
  <c r="H40" i="19"/>
  <c r="F42" i="11"/>
  <c r="E41" i="19" s="1"/>
  <c r="G42" i="11"/>
  <c r="F41" i="19" s="1"/>
  <c r="H42" i="11"/>
  <c r="G41" i="19" s="1"/>
  <c r="H41" i="19"/>
  <c r="F43" i="11"/>
  <c r="E42" i="19" s="1"/>
  <c r="G43" i="11"/>
  <c r="F42" i="19" s="1"/>
  <c r="H43" i="11"/>
  <c r="G42" i="19" s="1"/>
  <c r="H42" i="19"/>
  <c r="F44" i="11"/>
  <c r="E43" i="19" s="1"/>
  <c r="G44" i="11"/>
  <c r="F43" i="19" s="1"/>
  <c r="H44" i="11"/>
  <c r="G43" i="19" s="1"/>
  <c r="H43" i="19"/>
  <c r="F45" i="11"/>
  <c r="E44" i="19" s="1"/>
  <c r="G45" i="11"/>
  <c r="F44" i="19" s="1"/>
  <c r="H45" i="11"/>
  <c r="G44" i="19" s="1"/>
  <c r="H44" i="19"/>
  <c r="F46" i="11"/>
  <c r="E45" i="19" s="1"/>
  <c r="G46" i="11"/>
  <c r="F45" i="19" s="1"/>
  <c r="H46" i="11"/>
  <c r="G45" i="19" s="1"/>
  <c r="H45" i="19"/>
  <c r="F47" i="11"/>
  <c r="E46" i="19" s="1"/>
  <c r="G47" i="11"/>
  <c r="F46" i="19" s="1"/>
  <c r="H47" i="11"/>
  <c r="G46" i="19" s="1"/>
  <c r="H46" i="19"/>
  <c r="F48" i="11"/>
  <c r="E47" i="19" s="1"/>
  <c r="G48" i="11"/>
  <c r="F47" i="19" s="1"/>
  <c r="H48" i="11"/>
  <c r="G47" i="19" s="1"/>
  <c r="H47" i="19"/>
  <c r="F49" i="11"/>
  <c r="E48" i="19" s="1"/>
  <c r="G49" i="11"/>
  <c r="F48" i="19" s="1"/>
  <c r="H49" i="11"/>
  <c r="G48" i="19" s="1"/>
  <c r="H48" i="19"/>
  <c r="F50" i="11"/>
  <c r="E49" i="19" s="1"/>
  <c r="G50" i="11"/>
  <c r="F49" i="19" s="1"/>
  <c r="H50" i="11"/>
  <c r="G49" i="19" s="1"/>
  <c r="H49" i="19"/>
  <c r="F51" i="11"/>
  <c r="E50" i="19" s="1"/>
  <c r="G51" i="11"/>
  <c r="F50" i="19" s="1"/>
  <c r="H51" i="11"/>
  <c r="G50" i="19" s="1"/>
  <c r="H50" i="19"/>
  <c r="F52" i="11"/>
  <c r="E51" i="19" s="1"/>
  <c r="G52" i="11"/>
  <c r="F51" i="19" s="1"/>
  <c r="H52" i="11"/>
  <c r="G51" i="19" s="1"/>
  <c r="H51" i="19"/>
  <c r="F53" i="11"/>
  <c r="E52" i="19" s="1"/>
  <c r="G53" i="11"/>
  <c r="F52" i="19" s="1"/>
  <c r="H53" i="11"/>
  <c r="G52" i="19" s="1"/>
  <c r="H52" i="19"/>
  <c r="F54" i="11"/>
  <c r="E53" i="19" s="1"/>
  <c r="G54" i="11"/>
  <c r="F53" i="19" s="1"/>
  <c r="H54" i="11"/>
  <c r="G53" i="19" s="1"/>
  <c r="H53" i="19"/>
  <c r="F55" i="11"/>
  <c r="E54" i="19" s="1"/>
  <c r="G55" i="11"/>
  <c r="F54" i="19" s="1"/>
  <c r="H55" i="11"/>
  <c r="G54" i="19" s="1"/>
  <c r="H54" i="19"/>
  <c r="F56" i="11"/>
  <c r="E55" i="19" s="1"/>
  <c r="G56" i="11"/>
  <c r="F55" i="19" s="1"/>
  <c r="H56" i="11"/>
  <c r="G55" i="19" s="1"/>
  <c r="H55" i="19"/>
  <c r="F57" i="11"/>
  <c r="E56" i="19" s="1"/>
  <c r="G57" i="11"/>
  <c r="F56" i="19" s="1"/>
  <c r="H57" i="11"/>
  <c r="G56" i="19" s="1"/>
  <c r="H56" i="19"/>
  <c r="F58" i="11"/>
  <c r="E57" i="19" s="1"/>
  <c r="G58" i="11"/>
  <c r="F57" i="19" s="1"/>
  <c r="H58" i="11"/>
  <c r="G57" i="19" s="1"/>
  <c r="H57" i="19"/>
  <c r="F59" i="11"/>
  <c r="E58" i="19" s="1"/>
  <c r="G59" i="11"/>
  <c r="F58" i="19" s="1"/>
  <c r="H59" i="11"/>
  <c r="G58" i="19" s="1"/>
  <c r="H58" i="19"/>
  <c r="F60" i="11"/>
  <c r="E59" i="19" s="1"/>
  <c r="G60" i="11"/>
  <c r="F59" i="19" s="1"/>
  <c r="H60" i="11"/>
  <c r="G59" i="19" s="1"/>
  <c r="H59" i="19"/>
  <c r="F61" i="11"/>
  <c r="E60" i="19" s="1"/>
  <c r="G61" i="11"/>
  <c r="F60" i="19" s="1"/>
  <c r="H61" i="11"/>
  <c r="G60" i="19" s="1"/>
  <c r="H60" i="19"/>
  <c r="F62" i="11"/>
  <c r="E61" i="19" s="1"/>
  <c r="G62" i="11"/>
  <c r="F61" i="19" s="1"/>
  <c r="H62" i="11"/>
  <c r="G61" i="19" s="1"/>
  <c r="H61" i="19"/>
  <c r="F63" i="11"/>
  <c r="E62" i="19" s="1"/>
  <c r="G63" i="11"/>
  <c r="F62" i="19" s="1"/>
  <c r="H63" i="11"/>
  <c r="G62" i="19" s="1"/>
  <c r="H62" i="19"/>
  <c r="F64" i="11"/>
  <c r="E63" i="19" s="1"/>
  <c r="G64" i="11"/>
  <c r="F63" i="19" s="1"/>
  <c r="H64" i="11"/>
  <c r="G63" i="19" s="1"/>
  <c r="H63" i="19"/>
  <c r="F65" i="11"/>
  <c r="E64" i="19" s="1"/>
  <c r="G65" i="11"/>
  <c r="F64" i="19" s="1"/>
  <c r="H65" i="11"/>
  <c r="G64" i="19" s="1"/>
  <c r="H64" i="19"/>
  <c r="F67" i="11"/>
  <c r="E66" i="19" s="1"/>
  <c r="G67" i="11"/>
  <c r="F66" i="19" s="1"/>
  <c r="H67" i="11"/>
  <c r="G66" i="19" s="1"/>
  <c r="H66" i="19"/>
  <c r="F68" i="11"/>
  <c r="E67" i="19" s="1"/>
  <c r="G68" i="11"/>
  <c r="F67" i="19" s="1"/>
  <c r="H68" i="11"/>
  <c r="G67" i="19" s="1"/>
  <c r="H67" i="19"/>
  <c r="F69" i="11"/>
  <c r="E68" i="19" s="1"/>
  <c r="G69" i="11"/>
  <c r="F68" i="19" s="1"/>
  <c r="H69" i="11"/>
  <c r="G68" i="19" s="1"/>
  <c r="H68" i="19"/>
  <c r="F70" i="11"/>
  <c r="E69" i="19" s="1"/>
  <c r="G70" i="11"/>
  <c r="F69" i="19" s="1"/>
  <c r="H70" i="11"/>
  <c r="G69" i="19" s="1"/>
  <c r="H69" i="19"/>
  <c r="F71" i="11"/>
  <c r="E70" i="19" s="1"/>
  <c r="G71" i="11"/>
  <c r="F70" i="19" s="1"/>
  <c r="H71" i="11"/>
  <c r="G70" i="19" s="1"/>
  <c r="H70" i="19"/>
  <c r="F72" i="11"/>
  <c r="E71" i="19" s="1"/>
  <c r="G72" i="11"/>
  <c r="F71" i="19" s="1"/>
  <c r="H72" i="11"/>
  <c r="G71" i="19" s="1"/>
  <c r="H71" i="19"/>
  <c r="F74" i="11"/>
  <c r="E73" i="19" s="1"/>
  <c r="G74" i="11"/>
  <c r="F73" i="19" s="1"/>
  <c r="H74" i="11"/>
  <c r="G73" i="19" s="1"/>
  <c r="H73" i="19"/>
  <c r="F75" i="11"/>
  <c r="E74" i="19" s="1"/>
  <c r="G75" i="11"/>
  <c r="F74" i="19" s="1"/>
  <c r="H75" i="11"/>
  <c r="G74" i="19" s="1"/>
  <c r="H74" i="19"/>
  <c r="F76" i="11"/>
  <c r="E75" i="19" s="1"/>
  <c r="G76" i="11"/>
  <c r="F75" i="19" s="1"/>
  <c r="H76" i="11"/>
  <c r="G75" i="19" s="1"/>
  <c r="H75" i="19"/>
  <c r="F77" i="11"/>
  <c r="E76" i="19" s="1"/>
  <c r="G77" i="11"/>
  <c r="F76" i="19" s="1"/>
  <c r="H77" i="11"/>
  <c r="G76" i="19" s="1"/>
  <c r="H76" i="19"/>
  <c r="F78" i="11"/>
  <c r="E77" i="19" s="1"/>
  <c r="G78" i="11"/>
  <c r="F77" i="19" s="1"/>
  <c r="H78" i="11"/>
  <c r="G77" i="19" s="1"/>
  <c r="H77" i="19"/>
  <c r="F79" i="11"/>
  <c r="E78" i="19" s="1"/>
  <c r="G79" i="11"/>
  <c r="F78" i="19" s="1"/>
  <c r="H79" i="11"/>
  <c r="G78" i="19" s="1"/>
  <c r="H78" i="19"/>
  <c r="F81" i="11"/>
  <c r="E80" i="19" s="1"/>
  <c r="G81" i="11"/>
  <c r="F80" i="19" s="1"/>
  <c r="H81" i="11"/>
  <c r="G80" i="19" s="1"/>
  <c r="H80" i="19"/>
  <c r="F82" i="11"/>
  <c r="E81" i="19" s="1"/>
  <c r="G82" i="11"/>
  <c r="F81" i="19" s="1"/>
  <c r="H82" i="11"/>
  <c r="G81" i="19" s="1"/>
  <c r="H81" i="19"/>
  <c r="F83" i="11"/>
  <c r="G83" i="11"/>
  <c r="H83" i="11"/>
  <c r="G82" i="19" s="1"/>
  <c r="H82" i="19"/>
  <c r="F84" i="11"/>
  <c r="G84" i="11"/>
  <c r="F83" i="19" s="1"/>
  <c r="H84" i="11"/>
  <c r="G83" i="19" s="1"/>
  <c r="F85" i="11"/>
  <c r="E84" i="19" s="1"/>
  <c r="G85" i="11"/>
  <c r="F84" i="19" s="1"/>
  <c r="H85" i="11"/>
  <c r="F86" i="11"/>
  <c r="E85" i="19" s="1"/>
  <c r="G86" i="11"/>
  <c r="H86" i="11"/>
  <c r="H85" i="19"/>
  <c r="F87" i="11"/>
  <c r="G87" i="11"/>
  <c r="H87" i="11"/>
  <c r="G86" i="19" s="1"/>
  <c r="H86" i="19"/>
  <c r="F88" i="11"/>
  <c r="G88" i="11"/>
  <c r="F87" i="19" s="1"/>
  <c r="H88" i="11"/>
  <c r="G87" i="19" s="1"/>
  <c r="F89" i="11"/>
  <c r="E88" i="19" s="1"/>
  <c r="G89" i="11"/>
  <c r="F88" i="19" s="1"/>
  <c r="H89" i="11"/>
  <c r="F90" i="11"/>
  <c r="E89" i="19" s="1"/>
  <c r="G90" i="11"/>
  <c r="H90" i="11"/>
  <c r="H89" i="19"/>
  <c r="F91" i="11"/>
  <c r="G91" i="11"/>
  <c r="H91" i="11"/>
  <c r="G90" i="19" s="1"/>
  <c r="H90" i="19"/>
  <c r="F92" i="11"/>
  <c r="G92" i="11"/>
  <c r="F91" i="19" s="1"/>
  <c r="H92" i="11"/>
  <c r="G91" i="19" s="1"/>
  <c r="F93" i="11"/>
  <c r="E92" i="19" s="1"/>
  <c r="G93" i="11"/>
  <c r="F92" i="19" s="1"/>
  <c r="H93" i="11"/>
  <c r="F94" i="11"/>
  <c r="E93" i="19" s="1"/>
  <c r="G94" i="11"/>
  <c r="H94" i="11"/>
  <c r="H93" i="19"/>
  <c r="F95" i="11"/>
  <c r="G95" i="11"/>
  <c r="H95" i="11"/>
  <c r="G94" i="19" s="1"/>
  <c r="H94" i="19"/>
  <c r="F96" i="11"/>
  <c r="G96" i="11"/>
  <c r="F95" i="19" s="1"/>
  <c r="H96" i="11"/>
  <c r="G95" i="19" s="1"/>
  <c r="F97" i="11"/>
  <c r="E96" i="19" s="1"/>
  <c r="G97" i="11"/>
  <c r="F96" i="19" s="1"/>
  <c r="H97" i="11"/>
  <c r="F98" i="11"/>
  <c r="E97" i="19" s="1"/>
  <c r="G98" i="11"/>
  <c r="H98" i="11"/>
  <c r="H97" i="19"/>
  <c r="F99" i="11"/>
  <c r="G99" i="11"/>
  <c r="H99" i="11"/>
  <c r="G98" i="19" s="1"/>
  <c r="H98" i="19"/>
  <c r="F100" i="11"/>
  <c r="G100" i="11"/>
  <c r="F99" i="19" s="1"/>
  <c r="H100" i="11"/>
  <c r="G99" i="19" s="1"/>
  <c r="F101" i="11"/>
  <c r="E100" i="19" s="1"/>
  <c r="G101" i="11"/>
  <c r="F100" i="19" s="1"/>
  <c r="H101" i="11"/>
  <c r="F102" i="11"/>
  <c r="E101" i="19" s="1"/>
  <c r="G102" i="11"/>
  <c r="H102" i="11"/>
  <c r="H101" i="19"/>
  <c r="F103" i="11"/>
  <c r="G103" i="11"/>
  <c r="H103" i="11"/>
  <c r="G102" i="19" s="1"/>
  <c r="H102" i="19"/>
  <c r="F104" i="11"/>
  <c r="G104" i="11"/>
  <c r="F103" i="19" s="1"/>
  <c r="H104" i="11"/>
  <c r="G103" i="19" s="1"/>
  <c r="F105" i="11"/>
  <c r="E104" i="19" s="1"/>
  <c r="G105" i="11"/>
  <c r="F104" i="19" s="1"/>
  <c r="H105" i="11"/>
  <c r="F106" i="11"/>
  <c r="E105" i="19" s="1"/>
  <c r="G106" i="11"/>
  <c r="H106" i="11"/>
  <c r="H105" i="19"/>
  <c r="F107" i="11"/>
  <c r="G107" i="11"/>
  <c r="H107" i="11"/>
  <c r="G106" i="19" s="1"/>
  <c r="H106" i="19"/>
  <c r="F108" i="11"/>
  <c r="G108" i="11"/>
  <c r="F107" i="19" s="1"/>
  <c r="H108" i="11"/>
  <c r="G107" i="19" s="1"/>
  <c r="F109" i="11"/>
  <c r="E108" i="19" s="1"/>
  <c r="G109" i="11"/>
  <c r="F108" i="19" s="1"/>
  <c r="H109" i="11"/>
  <c r="F110" i="11"/>
  <c r="E109" i="19" s="1"/>
  <c r="G110" i="11"/>
  <c r="H110" i="11"/>
  <c r="H109" i="19"/>
  <c r="F111" i="11"/>
  <c r="G111" i="11"/>
  <c r="H111" i="11"/>
  <c r="G110" i="19" s="1"/>
  <c r="H110" i="19"/>
  <c r="F112" i="11"/>
  <c r="G112" i="11"/>
  <c r="F111" i="19" s="1"/>
  <c r="H112" i="11"/>
  <c r="G111" i="19" s="1"/>
  <c r="F113" i="11"/>
  <c r="E112" i="19" s="1"/>
  <c r="G113" i="11"/>
  <c r="F112" i="19" s="1"/>
  <c r="H113" i="11"/>
  <c r="F114" i="11"/>
  <c r="E113" i="19" s="1"/>
  <c r="G114" i="11"/>
  <c r="H114" i="11"/>
  <c r="H113" i="19"/>
  <c r="F115" i="11"/>
  <c r="G115" i="11"/>
  <c r="H115" i="11"/>
  <c r="G114" i="19" s="1"/>
  <c r="H114" i="19"/>
  <c r="F116" i="11"/>
  <c r="G116" i="11"/>
  <c r="F115" i="19" s="1"/>
  <c r="H116" i="11"/>
  <c r="G115" i="19" s="1"/>
  <c r="F117" i="11"/>
  <c r="E116" i="19" s="1"/>
  <c r="G117" i="11"/>
  <c r="F116" i="19" s="1"/>
  <c r="H117" i="11"/>
  <c r="F118" i="11"/>
  <c r="E117" i="19" s="1"/>
  <c r="G118" i="11"/>
  <c r="H118" i="11"/>
  <c r="H117" i="19"/>
  <c r="F119" i="11"/>
  <c r="G119" i="11"/>
  <c r="H119" i="11"/>
  <c r="G118" i="19" s="1"/>
  <c r="H118" i="19"/>
  <c r="F120" i="11"/>
  <c r="G120" i="11"/>
  <c r="F119" i="19" s="1"/>
  <c r="H120" i="11"/>
  <c r="G119" i="19" s="1"/>
  <c r="F121" i="11"/>
  <c r="E120" i="19" s="1"/>
  <c r="G121" i="11"/>
  <c r="F120" i="19" s="1"/>
  <c r="H121" i="11"/>
  <c r="F122" i="11"/>
  <c r="E121" i="19" s="1"/>
  <c r="G122" i="11"/>
  <c r="H122" i="11"/>
  <c r="H121" i="19"/>
  <c r="F123" i="11"/>
  <c r="G123" i="11"/>
  <c r="H123" i="11"/>
  <c r="G122" i="19" s="1"/>
  <c r="H122" i="19"/>
  <c r="F124" i="11"/>
  <c r="G124" i="11"/>
  <c r="F123" i="19" s="1"/>
  <c r="H124" i="11"/>
  <c r="G123" i="19" s="1"/>
  <c r="F125" i="11"/>
  <c r="E124" i="19" s="1"/>
  <c r="G125" i="11"/>
  <c r="F124" i="19" s="1"/>
  <c r="H125" i="11"/>
  <c r="F126" i="11"/>
  <c r="E125" i="19" s="1"/>
  <c r="G126" i="11"/>
  <c r="H126" i="11"/>
  <c r="H125" i="19"/>
  <c r="F127" i="11"/>
  <c r="G127" i="11"/>
  <c r="H127" i="11"/>
  <c r="G126" i="19" s="1"/>
  <c r="H126" i="19"/>
  <c r="F128" i="11"/>
  <c r="G128" i="11"/>
  <c r="F127" i="19" s="1"/>
  <c r="H128" i="11"/>
  <c r="G127" i="19" s="1"/>
  <c r="F129" i="11"/>
  <c r="E128" i="19" s="1"/>
  <c r="G129" i="11"/>
  <c r="F128" i="19" s="1"/>
  <c r="H129" i="11"/>
  <c r="F130" i="11"/>
  <c r="E129" i="19" s="1"/>
  <c r="G130" i="11"/>
  <c r="H130" i="11"/>
  <c r="H129" i="19"/>
  <c r="F131" i="11"/>
  <c r="G131" i="11"/>
  <c r="H131" i="11"/>
  <c r="G130" i="19" s="1"/>
  <c r="H130" i="19"/>
  <c r="F132" i="11"/>
  <c r="G132" i="11"/>
  <c r="F131" i="19" s="1"/>
  <c r="H132" i="11"/>
  <c r="G131" i="19" s="1"/>
  <c r="F133" i="11"/>
  <c r="E132" i="19" s="1"/>
  <c r="G133" i="11"/>
  <c r="F132" i="19" s="1"/>
  <c r="H133" i="11"/>
  <c r="F134" i="11"/>
  <c r="E133" i="19" s="1"/>
  <c r="G134" i="11"/>
  <c r="H134" i="11"/>
  <c r="H133" i="19"/>
  <c r="F135" i="11"/>
  <c r="G135" i="11"/>
  <c r="H135" i="11"/>
  <c r="G134" i="19" s="1"/>
  <c r="H134" i="19"/>
  <c r="F136" i="11"/>
  <c r="G136" i="11"/>
  <c r="F135" i="19" s="1"/>
  <c r="H136" i="11"/>
  <c r="G135" i="19" s="1"/>
  <c r="F137" i="11"/>
  <c r="E136" i="19" s="1"/>
  <c r="G137" i="11"/>
  <c r="F136" i="19" s="1"/>
  <c r="H137" i="11"/>
  <c r="F138" i="11"/>
  <c r="E137" i="19" s="1"/>
  <c r="G138" i="11"/>
  <c r="H138" i="11"/>
  <c r="H137" i="19"/>
  <c r="F139" i="11"/>
  <c r="G139" i="11"/>
  <c r="H139" i="11"/>
  <c r="G138" i="19" s="1"/>
  <c r="H138" i="19"/>
  <c r="F140" i="11"/>
  <c r="G140" i="11"/>
  <c r="F139" i="19" s="1"/>
  <c r="H140" i="11"/>
  <c r="G139" i="19" s="1"/>
  <c r="F141" i="11"/>
  <c r="E140" i="19" s="1"/>
  <c r="G141" i="11"/>
  <c r="F140" i="19" s="1"/>
  <c r="H141" i="11"/>
  <c r="F142" i="11"/>
  <c r="E141" i="19" s="1"/>
  <c r="G142" i="11"/>
  <c r="H142" i="11"/>
  <c r="H141" i="19"/>
  <c r="F143" i="11"/>
  <c r="G143" i="11"/>
  <c r="H143" i="11"/>
  <c r="G142" i="19" s="1"/>
  <c r="H142" i="19"/>
  <c r="F144" i="11"/>
  <c r="G144" i="11"/>
  <c r="F143" i="19" s="1"/>
  <c r="H144" i="11"/>
  <c r="G143" i="19" s="1"/>
  <c r="F145" i="11"/>
  <c r="E144" i="19" s="1"/>
  <c r="G145" i="11"/>
  <c r="F144" i="19" s="1"/>
  <c r="H145" i="11"/>
  <c r="F146" i="11"/>
  <c r="E145" i="19" s="1"/>
  <c r="G146" i="11"/>
  <c r="H146" i="11"/>
  <c r="H145" i="19"/>
  <c r="F147" i="11"/>
  <c r="G147" i="11"/>
  <c r="H147" i="11"/>
  <c r="G146" i="19" s="1"/>
  <c r="H146" i="19"/>
  <c r="F148" i="11"/>
  <c r="G148" i="11"/>
  <c r="F147" i="19" s="1"/>
  <c r="H148" i="11"/>
  <c r="G147" i="19" s="1"/>
  <c r="F149" i="11"/>
  <c r="E148" i="19" s="1"/>
  <c r="G149" i="11"/>
  <c r="F148" i="19" s="1"/>
  <c r="H149" i="11"/>
  <c r="F150" i="11"/>
  <c r="E149" i="19" s="1"/>
  <c r="G150" i="11"/>
  <c r="H150" i="11"/>
  <c r="H149" i="19"/>
  <c r="F151" i="11"/>
  <c r="G151" i="11"/>
  <c r="H151" i="11"/>
  <c r="G150" i="19" s="1"/>
  <c r="H150" i="19"/>
  <c r="F152" i="11"/>
  <c r="G152" i="11"/>
  <c r="F151" i="19" s="1"/>
  <c r="H152" i="11"/>
  <c r="G151" i="19" s="1"/>
  <c r="F153" i="11"/>
  <c r="E152" i="19" s="1"/>
  <c r="G153" i="11"/>
  <c r="F152" i="19" s="1"/>
  <c r="H153" i="11"/>
  <c r="F154" i="11"/>
  <c r="E153" i="19" s="1"/>
  <c r="G154" i="11"/>
  <c r="H154" i="11"/>
  <c r="H153" i="19"/>
  <c r="F155" i="11"/>
  <c r="G155" i="11"/>
  <c r="H155" i="11"/>
  <c r="G154" i="19" s="1"/>
  <c r="H154" i="19"/>
  <c r="F156" i="11"/>
  <c r="G156" i="11"/>
  <c r="F155" i="19" s="1"/>
  <c r="H156" i="11"/>
  <c r="G155" i="19" s="1"/>
  <c r="F157" i="11"/>
  <c r="E156" i="19" s="1"/>
  <c r="G157" i="11"/>
  <c r="F156" i="19" s="1"/>
  <c r="H157" i="11"/>
  <c r="F158" i="11"/>
  <c r="E157" i="19" s="1"/>
  <c r="G158" i="11"/>
  <c r="H158" i="11"/>
  <c r="H157" i="19"/>
  <c r="F159" i="11"/>
  <c r="G159" i="11"/>
  <c r="H159" i="11"/>
  <c r="G158" i="19" s="1"/>
  <c r="H158" i="19"/>
  <c r="F160" i="11"/>
  <c r="G160" i="11"/>
  <c r="F159" i="19" s="1"/>
  <c r="H160" i="11"/>
  <c r="G159" i="19" s="1"/>
  <c r="F161" i="11"/>
  <c r="E160" i="19" s="1"/>
  <c r="G161" i="11"/>
  <c r="F160" i="19" s="1"/>
  <c r="H161" i="11"/>
  <c r="F162" i="11"/>
  <c r="E161" i="19" s="1"/>
  <c r="G162" i="11"/>
  <c r="H162" i="11"/>
  <c r="H161" i="19"/>
  <c r="F163" i="11"/>
  <c r="G163" i="11"/>
  <c r="H163" i="11"/>
  <c r="G162" i="19" s="1"/>
  <c r="H162" i="19"/>
  <c r="F164" i="11"/>
  <c r="G164" i="11"/>
  <c r="F163" i="19" s="1"/>
  <c r="H164" i="11"/>
  <c r="G163" i="19" s="1"/>
  <c r="F165" i="11"/>
  <c r="E164" i="19" s="1"/>
  <c r="G165" i="11"/>
  <c r="F164" i="19" s="1"/>
  <c r="H165" i="11"/>
  <c r="F166" i="11"/>
  <c r="E165" i="19" s="1"/>
  <c r="G166" i="11"/>
  <c r="H166" i="11"/>
  <c r="H165" i="19"/>
  <c r="F167" i="11"/>
  <c r="G167" i="11"/>
  <c r="H167" i="11"/>
  <c r="G166" i="19" s="1"/>
  <c r="H166" i="19"/>
  <c r="F168" i="11"/>
  <c r="G168" i="11"/>
  <c r="F167" i="19" s="1"/>
  <c r="H168" i="11"/>
  <c r="G167" i="19" s="1"/>
  <c r="F169" i="11"/>
  <c r="E168" i="19" s="1"/>
  <c r="G169" i="11"/>
  <c r="F168" i="19" s="1"/>
  <c r="H169" i="11"/>
  <c r="F170" i="11"/>
  <c r="E169" i="19" s="1"/>
  <c r="G170" i="11"/>
  <c r="H170" i="11"/>
  <c r="H169" i="19"/>
  <c r="F171" i="11"/>
  <c r="G171" i="11"/>
  <c r="H171" i="11"/>
  <c r="G170" i="19" s="1"/>
  <c r="H170" i="19"/>
  <c r="F172" i="11"/>
  <c r="G172" i="11"/>
  <c r="F171" i="19" s="1"/>
  <c r="H172" i="11"/>
  <c r="G171" i="19" s="1"/>
  <c r="F173" i="11"/>
  <c r="E172" i="19" s="1"/>
  <c r="G173" i="11"/>
  <c r="F172" i="19" s="1"/>
  <c r="H173" i="11"/>
  <c r="F174" i="11"/>
  <c r="E173" i="19" s="1"/>
  <c r="G174" i="11"/>
  <c r="H174" i="11"/>
  <c r="H173" i="19"/>
  <c r="F175" i="11"/>
  <c r="G175" i="11"/>
  <c r="H175" i="11"/>
  <c r="G174" i="19" s="1"/>
  <c r="H174" i="19"/>
  <c r="F176" i="11"/>
  <c r="G176" i="11"/>
  <c r="F175" i="19" s="1"/>
  <c r="H176" i="11"/>
  <c r="G175" i="19" s="1"/>
  <c r="F177" i="11"/>
  <c r="E176" i="19" s="1"/>
  <c r="G177" i="11"/>
  <c r="F176" i="19" s="1"/>
  <c r="H177" i="11"/>
  <c r="F178" i="11"/>
  <c r="E177" i="19" s="1"/>
  <c r="G178" i="11"/>
  <c r="H178" i="11"/>
  <c r="H177" i="19"/>
  <c r="F179" i="11"/>
  <c r="G179" i="11"/>
  <c r="H179" i="11"/>
  <c r="G178" i="19" s="1"/>
  <c r="H178" i="19"/>
  <c r="F180" i="11"/>
  <c r="G180" i="11"/>
  <c r="F179" i="19" s="1"/>
  <c r="H180" i="11"/>
  <c r="G179" i="19" s="1"/>
  <c r="F181" i="11"/>
  <c r="E180" i="19" s="1"/>
  <c r="G181" i="11"/>
  <c r="F180" i="19" s="1"/>
  <c r="H181" i="11"/>
  <c r="F182" i="11"/>
  <c r="E181" i="19" s="1"/>
  <c r="G182" i="11"/>
  <c r="H182" i="11"/>
  <c r="H181" i="19"/>
  <c r="F183" i="11"/>
  <c r="G183" i="11"/>
  <c r="H183" i="11"/>
  <c r="G182" i="19" s="1"/>
  <c r="H182" i="19"/>
  <c r="F184" i="11"/>
  <c r="G184" i="11"/>
  <c r="F183" i="19" s="1"/>
  <c r="H184" i="11"/>
  <c r="G183" i="19" s="1"/>
  <c r="F185" i="11"/>
  <c r="E184" i="19" s="1"/>
  <c r="G185" i="11"/>
  <c r="F184" i="19" s="1"/>
  <c r="H185" i="11"/>
  <c r="F186" i="11"/>
  <c r="E185" i="19" s="1"/>
  <c r="G186" i="11"/>
  <c r="H186" i="11"/>
  <c r="H185" i="19"/>
  <c r="F187" i="11"/>
  <c r="G187" i="11"/>
  <c r="H187" i="11"/>
  <c r="G186" i="19" s="1"/>
  <c r="H186" i="19"/>
  <c r="F188" i="11"/>
  <c r="G188" i="11"/>
  <c r="F187" i="19" s="1"/>
  <c r="H188" i="11"/>
  <c r="G187" i="19" s="1"/>
  <c r="F189" i="11"/>
  <c r="E188" i="19" s="1"/>
  <c r="G189" i="11"/>
  <c r="F188" i="19" s="1"/>
  <c r="H189" i="11"/>
  <c r="F190" i="11"/>
  <c r="E189" i="19" s="1"/>
  <c r="G190" i="11"/>
  <c r="H190" i="11"/>
  <c r="H189" i="19"/>
  <c r="F191" i="11"/>
  <c r="G191" i="11"/>
  <c r="H191" i="11"/>
  <c r="G190" i="19" s="1"/>
  <c r="H190" i="19"/>
  <c r="F192" i="11"/>
  <c r="G192" i="11"/>
  <c r="F191" i="19" s="1"/>
  <c r="H192" i="11"/>
  <c r="G191" i="19" s="1"/>
  <c r="F193" i="11"/>
  <c r="E192" i="19" s="1"/>
  <c r="G193" i="11"/>
  <c r="F192" i="19" s="1"/>
  <c r="H193" i="11"/>
  <c r="F194" i="11"/>
  <c r="E193" i="19" s="1"/>
  <c r="G194" i="11"/>
  <c r="H194" i="11"/>
  <c r="H193" i="19"/>
  <c r="F195" i="11"/>
  <c r="G195" i="11"/>
  <c r="H195" i="11"/>
  <c r="G194" i="19" s="1"/>
  <c r="H194" i="19"/>
  <c r="F196" i="11"/>
  <c r="G196" i="11"/>
  <c r="F195" i="19" s="1"/>
  <c r="H196" i="11"/>
  <c r="G195" i="19" s="1"/>
  <c r="F197" i="11"/>
  <c r="E196" i="19" s="1"/>
  <c r="G197" i="11"/>
  <c r="F196" i="19" s="1"/>
  <c r="H197" i="11"/>
  <c r="F198" i="11"/>
  <c r="E197" i="19" s="1"/>
  <c r="G198" i="11"/>
  <c r="H198" i="11"/>
  <c r="H197" i="19"/>
  <c r="F199" i="11"/>
  <c r="G199" i="11"/>
  <c r="H199" i="11"/>
  <c r="G198" i="19" s="1"/>
  <c r="H198" i="19"/>
  <c r="F200" i="11"/>
  <c r="G200" i="11"/>
  <c r="F199" i="19" s="1"/>
  <c r="H200" i="11"/>
  <c r="G199" i="19" s="1"/>
  <c r="F201" i="11"/>
  <c r="E200" i="19" s="1"/>
  <c r="G201" i="11"/>
  <c r="F200" i="19" s="1"/>
  <c r="H201" i="11"/>
  <c r="F202" i="11"/>
  <c r="E201" i="19" s="1"/>
  <c r="G202" i="11"/>
  <c r="H202" i="11"/>
  <c r="H201" i="19"/>
  <c r="F203" i="11"/>
  <c r="G203" i="11"/>
  <c r="H203" i="11"/>
  <c r="G202" i="19" s="1"/>
  <c r="H202" i="19"/>
  <c r="F204" i="11"/>
  <c r="G204" i="11"/>
  <c r="F203" i="19" s="1"/>
  <c r="H204" i="11"/>
  <c r="G203" i="19" s="1"/>
  <c r="F205" i="11"/>
  <c r="E204" i="19" s="1"/>
  <c r="G205" i="11"/>
  <c r="F204" i="19" s="1"/>
  <c r="H205" i="11"/>
  <c r="F206" i="11"/>
  <c r="E205" i="19" s="1"/>
  <c r="G206" i="11"/>
  <c r="H206" i="11"/>
  <c r="H205" i="19"/>
  <c r="F207" i="11"/>
  <c r="G207" i="11"/>
  <c r="H207" i="11"/>
  <c r="G206" i="19" s="1"/>
  <c r="H206" i="19"/>
  <c r="F208" i="11"/>
  <c r="G208" i="11"/>
  <c r="F207" i="19" s="1"/>
  <c r="H208" i="11"/>
  <c r="G207" i="19" s="1"/>
  <c r="F209" i="11"/>
  <c r="E208" i="19" s="1"/>
  <c r="G209" i="11"/>
  <c r="F208" i="19" s="1"/>
  <c r="H209" i="11"/>
  <c r="F210" i="11"/>
  <c r="E209" i="19" s="1"/>
  <c r="G210" i="11"/>
  <c r="H210" i="11"/>
  <c r="H209" i="19"/>
  <c r="F211" i="11"/>
  <c r="G211" i="11"/>
  <c r="H211" i="11"/>
  <c r="G210" i="19" s="1"/>
  <c r="H210" i="19"/>
  <c r="F212" i="11"/>
  <c r="G212" i="11"/>
  <c r="F211" i="19" s="1"/>
  <c r="H212" i="11"/>
  <c r="G211" i="19" s="1"/>
  <c r="F213" i="11"/>
  <c r="E212" i="19" s="1"/>
  <c r="G213" i="11"/>
  <c r="F212" i="19" s="1"/>
  <c r="H213" i="11"/>
  <c r="F214" i="11"/>
  <c r="E213" i="19" s="1"/>
  <c r="G214" i="11"/>
  <c r="H214" i="11"/>
  <c r="H213" i="19"/>
  <c r="F215" i="11"/>
  <c r="G215" i="11"/>
  <c r="H215" i="11"/>
  <c r="G214" i="19" s="1"/>
  <c r="H214" i="19"/>
  <c r="F216" i="11"/>
  <c r="G216" i="11"/>
  <c r="F215" i="19" s="1"/>
  <c r="H216" i="11"/>
  <c r="G215" i="19" s="1"/>
  <c r="F217" i="11"/>
  <c r="E216" i="19" s="1"/>
  <c r="G217" i="11"/>
  <c r="F216" i="19" s="1"/>
  <c r="H217" i="11"/>
  <c r="F218" i="11"/>
  <c r="E217" i="19" s="1"/>
  <c r="G218" i="11"/>
  <c r="H218" i="11"/>
  <c r="H217" i="19"/>
  <c r="F219" i="11"/>
  <c r="G219" i="11"/>
  <c r="H219" i="11"/>
  <c r="G218" i="19" s="1"/>
  <c r="H218" i="19"/>
  <c r="F220" i="11"/>
  <c r="G220" i="11"/>
  <c r="F219" i="19" s="1"/>
  <c r="H220" i="11"/>
  <c r="G219" i="19" s="1"/>
  <c r="F221" i="11"/>
  <c r="E220" i="19" s="1"/>
  <c r="G221" i="11"/>
  <c r="F220" i="19" s="1"/>
  <c r="H221" i="11"/>
  <c r="F222" i="11"/>
  <c r="E221" i="19" s="1"/>
  <c r="G222" i="11"/>
  <c r="H222" i="11"/>
  <c r="H221" i="19"/>
  <c r="F223" i="11"/>
  <c r="G223" i="11"/>
  <c r="H223" i="11"/>
  <c r="G222" i="19" s="1"/>
  <c r="H222" i="19"/>
  <c r="F224" i="11"/>
  <c r="G224" i="11"/>
  <c r="F223" i="19" s="1"/>
  <c r="H224" i="11"/>
  <c r="G223" i="19" s="1"/>
  <c r="F225" i="11"/>
  <c r="E224" i="19" s="1"/>
  <c r="G225" i="11"/>
  <c r="F224" i="19" s="1"/>
  <c r="H225" i="11"/>
  <c r="F226" i="11"/>
  <c r="E225" i="19" s="1"/>
  <c r="G226" i="11"/>
  <c r="H226" i="11"/>
  <c r="H225" i="19"/>
  <c r="F227" i="11"/>
  <c r="G227" i="11"/>
  <c r="H227" i="11"/>
  <c r="G226" i="19" s="1"/>
  <c r="H226" i="19"/>
  <c r="F228" i="11"/>
  <c r="G228" i="11"/>
  <c r="F227" i="19" s="1"/>
  <c r="H228" i="11"/>
  <c r="G227" i="19" s="1"/>
  <c r="F229" i="11"/>
  <c r="E228" i="19" s="1"/>
  <c r="G229" i="11"/>
  <c r="F228" i="19" s="1"/>
  <c r="H229" i="11"/>
  <c r="F230" i="11"/>
  <c r="E229" i="19" s="1"/>
  <c r="G230" i="11"/>
  <c r="H230" i="11"/>
  <c r="H229" i="19"/>
  <c r="F231" i="11"/>
  <c r="G231" i="11"/>
  <c r="H231" i="11"/>
  <c r="G230" i="19" s="1"/>
  <c r="H230" i="19"/>
  <c r="F232" i="11"/>
  <c r="G232" i="11"/>
  <c r="F231" i="19" s="1"/>
  <c r="H232" i="11"/>
  <c r="G231" i="19" s="1"/>
  <c r="F233" i="11"/>
  <c r="E232" i="19" s="1"/>
  <c r="G233" i="11"/>
  <c r="F232" i="19" s="1"/>
  <c r="H233" i="11"/>
  <c r="F234" i="11"/>
  <c r="E233" i="19" s="1"/>
  <c r="G234" i="11"/>
  <c r="H234" i="11"/>
  <c r="H233" i="19"/>
  <c r="F235" i="11"/>
  <c r="G235" i="11"/>
  <c r="H235" i="11"/>
  <c r="G234" i="19" s="1"/>
  <c r="H234" i="19"/>
  <c r="F236" i="11"/>
  <c r="G236" i="11"/>
  <c r="F235" i="19" s="1"/>
  <c r="H236" i="11"/>
  <c r="G235" i="19" s="1"/>
  <c r="F237" i="11"/>
  <c r="E236" i="19" s="1"/>
  <c r="G237" i="11"/>
  <c r="F236" i="19" s="1"/>
  <c r="H237" i="11"/>
  <c r="F238" i="11"/>
  <c r="E237" i="19" s="1"/>
  <c r="G238" i="11"/>
  <c r="H238" i="11"/>
  <c r="H237" i="19"/>
  <c r="F239" i="11"/>
  <c r="G239" i="11"/>
  <c r="H239" i="11"/>
  <c r="G238" i="19" s="1"/>
  <c r="H238" i="19"/>
  <c r="F240" i="11"/>
  <c r="G240" i="11"/>
  <c r="F239" i="19" s="1"/>
  <c r="H240" i="11"/>
  <c r="G239" i="19" s="1"/>
  <c r="F241" i="11"/>
  <c r="E240" i="19" s="1"/>
  <c r="G241" i="11"/>
  <c r="F240" i="19" s="1"/>
  <c r="H241" i="11"/>
  <c r="F242" i="11"/>
  <c r="E241" i="19" s="1"/>
  <c r="G242" i="11"/>
  <c r="H242" i="11"/>
  <c r="H241" i="19"/>
  <c r="F243" i="11"/>
  <c r="G243" i="11"/>
  <c r="H243" i="11"/>
  <c r="G242" i="19" s="1"/>
  <c r="H242" i="19"/>
  <c r="F244" i="11"/>
  <c r="G244" i="11"/>
  <c r="F243" i="19" s="1"/>
  <c r="H244" i="11"/>
  <c r="G243" i="19" s="1"/>
  <c r="F245" i="11"/>
  <c r="E244" i="19" s="1"/>
  <c r="G245" i="11"/>
  <c r="F244" i="19" s="1"/>
  <c r="H245" i="11"/>
  <c r="F246" i="11"/>
  <c r="E245" i="19" s="1"/>
  <c r="G246" i="11"/>
  <c r="H246" i="11"/>
  <c r="H245" i="19"/>
  <c r="F247" i="11"/>
  <c r="G247" i="11"/>
  <c r="H247" i="11"/>
  <c r="G246" i="19" s="1"/>
  <c r="H246" i="19"/>
  <c r="F248" i="11"/>
  <c r="G248" i="11"/>
  <c r="F247" i="19" s="1"/>
  <c r="H248" i="11"/>
  <c r="G247" i="19" s="1"/>
  <c r="F249" i="11"/>
  <c r="E248" i="19" s="1"/>
  <c r="G249" i="11"/>
  <c r="F248" i="19" s="1"/>
  <c r="H249" i="11"/>
  <c r="F250" i="11"/>
  <c r="E249" i="19" s="1"/>
  <c r="G250" i="11"/>
  <c r="H250" i="11"/>
  <c r="H249" i="19"/>
  <c r="F251" i="11"/>
  <c r="G251" i="11"/>
  <c r="H251" i="11"/>
  <c r="G250" i="19" s="1"/>
  <c r="H250" i="19"/>
  <c r="F252" i="11"/>
  <c r="G252" i="11"/>
  <c r="F251" i="19" s="1"/>
  <c r="H252" i="11"/>
  <c r="G251" i="19" s="1"/>
  <c r="F253" i="11"/>
  <c r="E252" i="19" s="1"/>
  <c r="G253" i="11"/>
  <c r="F252" i="19" s="1"/>
  <c r="H253" i="11"/>
  <c r="F254" i="11"/>
  <c r="E253" i="19" s="1"/>
  <c r="G254" i="11"/>
  <c r="H254" i="11"/>
  <c r="H253" i="19"/>
  <c r="F255" i="11"/>
  <c r="G255" i="11"/>
  <c r="H255" i="11"/>
  <c r="G254" i="19" s="1"/>
  <c r="H254" i="19"/>
  <c r="F256" i="11"/>
  <c r="G256" i="11"/>
  <c r="F255" i="19" s="1"/>
  <c r="H256" i="11"/>
  <c r="G255" i="19" s="1"/>
  <c r="F257" i="11"/>
  <c r="E256" i="19" s="1"/>
  <c r="G257" i="11"/>
  <c r="F256" i="19" s="1"/>
  <c r="H257" i="11"/>
  <c r="F258" i="11"/>
  <c r="E257" i="19" s="1"/>
  <c r="G258" i="11"/>
  <c r="H258" i="11"/>
  <c r="H257" i="19"/>
  <c r="F259" i="11"/>
  <c r="G259" i="11"/>
  <c r="H259" i="11"/>
  <c r="G258" i="19" s="1"/>
  <c r="H258" i="19"/>
  <c r="F260" i="11"/>
  <c r="G260" i="11"/>
  <c r="F259" i="19" s="1"/>
  <c r="H260" i="11"/>
  <c r="G259" i="19" s="1"/>
  <c r="F261" i="11"/>
  <c r="E260" i="19" s="1"/>
  <c r="G261" i="11"/>
  <c r="F260" i="19" s="1"/>
  <c r="H261" i="11"/>
  <c r="F262" i="11"/>
  <c r="E261" i="19" s="1"/>
  <c r="G262" i="11"/>
  <c r="H262" i="11"/>
  <c r="H261" i="19"/>
  <c r="F263" i="11"/>
  <c r="G263" i="11"/>
  <c r="H263" i="11"/>
  <c r="G262" i="19" s="1"/>
  <c r="H262" i="19"/>
  <c r="F264" i="11"/>
  <c r="G264" i="11"/>
  <c r="F263" i="19" s="1"/>
  <c r="H264" i="11"/>
  <c r="G263" i="19" s="1"/>
  <c r="F265" i="11"/>
  <c r="E264" i="19" s="1"/>
  <c r="G265" i="11"/>
  <c r="F264" i="19" s="1"/>
  <c r="H265" i="11"/>
  <c r="F266" i="11"/>
  <c r="E265" i="19" s="1"/>
  <c r="G266" i="11"/>
  <c r="H266" i="11"/>
  <c r="H265" i="19"/>
  <c r="F267" i="11"/>
  <c r="G267" i="11"/>
  <c r="H267" i="11"/>
  <c r="G266" i="19" s="1"/>
  <c r="H266" i="19"/>
  <c r="F268" i="11"/>
  <c r="G268" i="11"/>
  <c r="F267" i="19" s="1"/>
  <c r="H268" i="11"/>
  <c r="G267" i="19" s="1"/>
  <c r="F269" i="11"/>
  <c r="E268" i="19" s="1"/>
  <c r="G269" i="11"/>
  <c r="F268" i="19" s="1"/>
  <c r="H269" i="11"/>
  <c r="F270" i="11"/>
  <c r="E269" i="19" s="1"/>
  <c r="G270" i="11"/>
  <c r="H270" i="11"/>
  <c r="H269" i="19"/>
  <c r="F271" i="11"/>
  <c r="G271" i="11"/>
  <c r="H271" i="11"/>
  <c r="G270" i="19" s="1"/>
  <c r="H270" i="19"/>
  <c r="F272" i="11"/>
  <c r="G272" i="11"/>
  <c r="F271" i="19" s="1"/>
  <c r="H272" i="11"/>
  <c r="G271" i="19" s="1"/>
  <c r="F273" i="11"/>
  <c r="E272" i="19" s="1"/>
  <c r="G273" i="11"/>
  <c r="F272" i="19" s="1"/>
  <c r="H273" i="11"/>
  <c r="F274" i="11"/>
  <c r="E273" i="19" s="1"/>
  <c r="G274" i="11"/>
  <c r="H274" i="11"/>
  <c r="H273" i="19"/>
  <c r="F275" i="11"/>
  <c r="G275" i="11"/>
  <c r="H275" i="11"/>
  <c r="G274" i="19" s="1"/>
  <c r="H274" i="19"/>
  <c r="F276" i="11"/>
  <c r="G276" i="11"/>
  <c r="F275" i="19" s="1"/>
  <c r="H276" i="11"/>
  <c r="G275" i="19" s="1"/>
  <c r="F277" i="11"/>
  <c r="E276" i="19" s="1"/>
  <c r="G277" i="11"/>
  <c r="F276" i="19" s="1"/>
  <c r="H277" i="11"/>
  <c r="F278" i="11"/>
  <c r="E277" i="19" s="1"/>
  <c r="G278" i="11"/>
  <c r="H278" i="11"/>
  <c r="H277" i="19"/>
  <c r="F279" i="11"/>
  <c r="G279" i="11"/>
  <c r="H279" i="11"/>
  <c r="G278" i="19" s="1"/>
  <c r="H278" i="19"/>
  <c r="F280" i="11"/>
  <c r="G280" i="11"/>
  <c r="F279" i="19" s="1"/>
  <c r="H280" i="11"/>
  <c r="G279" i="19" s="1"/>
  <c r="F281" i="11"/>
  <c r="E280" i="19" s="1"/>
  <c r="G281" i="11"/>
  <c r="F280" i="19" s="1"/>
  <c r="H281" i="11"/>
  <c r="F282" i="11"/>
  <c r="E281" i="19" s="1"/>
  <c r="G282" i="11"/>
  <c r="H282" i="11"/>
  <c r="H281" i="19"/>
  <c r="F283" i="11"/>
  <c r="G283" i="11"/>
  <c r="H283" i="11"/>
  <c r="G282" i="19" s="1"/>
  <c r="H282" i="19"/>
  <c r="F284" i="11"/>
  <c r="G284" i="11"/>
  <c r="F283" i="19" s="1"/>
  <c r="H284" i="11"/>
  <c r="G283" i="19" s="1"/>
  <c r="F285" i="11"/>
  <c r="E284" i="19" s="1"/>
  <c r="G285" i="11"/>
  <c r="F284" i="19" s="1"/>
  <c r="H285" i="11"/>
  <c r="F286" i="11"/>
  <c r="E285" i="19" s="1"/>
  <c r="G286" i="11"/>
  <c r="H286" i="11"/>
  <c r="H285" i="19"/>
  <c r="F287" i="11"/>
  <c r="G287" i="11"/>
  <c r="H287" i="11"/>
  <c r="G286" i="19" s="1"/>
  <c r="H286" i="19"/>
  <c r="F288" i="11"/>
  <c r="G288" i="11"/>
  <c r="F287" i="19" s="1"/>
  <c r="H288" i="11"/>
  <c r="G287" i="19" s="1"/>
  <c r="F289" i="11"/>
  <c r="E288" i="19" s="1"/>
  <c r="G289" i="11"/>
  <c r="F288" i="19" s="1"/>
  <c r="H289" i="11"/>
  <c r="F290" i="11"/>
  <c r="E289" i="19" s="1"/>
  <c r="G290" i="11"/>
  <c r="H290" i="11"/>
  <c r="H289" i="19"/>
  <c r="F291" i="11"/>
  <c r="G291" i="11"/>
  <c r="H291" i="11"/>
  <c r="G290" i="19" s="1"/>
  <c r="H290" i="19"/>
  <c r="F292" i="11"/>
  <c r="G292" i="11"/>
  <c r="F291" i="19" s="1"/>
  <c r="H292" i="11"/>
  <c r="G291" i="19" s="1"/>
  <c r="F293" i="11"/>
  <c r="E292" i="19" s="1"/>
  <c r="G293" i="11"/>
  <c r="F292" i="19" s="1"/>
  <c r="H293" i="11"/>
  <c r="F294" i="11"/>
  <c r="E293" i="19" s="1"/>
  <c r="G294" i="11"/>
  <c r="H294" i="11"/>
  <c r="H293" i="19"/>
  <c r="F295" i="11"/>
  <c r="G295" i="11"/>
  <c r="H295" i="11"/>
  <c r="G294" i="19" s="1"/>
  <c r="H294" i="19"/>
  <c r="F296" i="11"/>
  <c r="G296" i="11"/>
  <c r="F295" i="19" s="1"/>
  <c r="H296" i="11"/>
  <c r="G295" i="19" s="1"/>
  <c r="F297" i="11"/>
  <c r="E296" i="19" s="1"/>
  <c r="G297" i="11"/>
  <c r="F296" i="19" s="1"/>
  <c r="H297" i="11"/>
  <c r="F298" i="11"/>
  <c r="E297" i="19" s="1"/>
  <c r="G298" i="11"/>
  <c r="H298" i="11"/>
  <c r="H297" i="19"/>
  <c r="F299" i="11"/>
  <c r="G299" i="11"/>
  <c r="H299" i="11"/>
  <c r="G298" i="19" s="1"/>
  <c r="H298" i="19"/>
  <c r="F300" i="11"/>
  <c r="G300" i="11"/>
  <c r="F299" i="19" s="1"/>
  <c r="H300" i="11"/>
  <c r="G299" i="19" s="1"/>
  <c r="F301" i="11"/>
  <c r="E300" i="19" s="1"/>
  <c r="G301" i="11"/>
  <c r="F300" i="19" s="1"/>
  <c r="H301" i="11"/>
  <c r="F302" i="11"/>
  <c r="E301" i="19" s="1"/>
  <c r="G302" i="11"/>
  <c r="H302" i="11"/>
  <c r="H301" i="19"/>
  <c r="F303" i="11"/>
  <c r="G303" i="11"/>
  <c r="H303" i="11"/>
  <c r="G302" i="19" s="1"/>
  <c r="H302" i="19"/>
  <c r="F304" i="11"/>
  <c r="G304" i="11"/>
  <c r="F303" i="19" s="1"/>
  <c r="H304" i="11"/>
  <c r="G303" i="19" s="1"/>
  <c r="F305" i="11"/>
  <c r="E304" i="19" s="1"/>
  <c r="G305" i="11"/>
  <c r="F304" i="19" s="1"/>
  <c r="H305" i="11"/>
  <c r="F306" i="11"/>
  <c r="E305" i="19" s="1"/>
  <c r="G306" i="11"/>
  <c r="H306" i="11"/>
  <c r="H305" i="19"/>
  <c r="F307" i="11"/>
  <c r="G307" i="11"/>
  <c r="H307" i="11"/>
  <c r="G306" i="19" s="1"/>
  <c r="H306" i="19"/>
  <c r="F308" i="11"/>
  <c r="G308" i="11"/>
  <c r="F307" i="19" s="1"/>
  <c r="H308" i="11"/>
  <c r="G307" i="19" s="1"/>
  <c r="F309" i="11"/>
  <c r="E308" i="19" s="1"/>
  <c r="G309" i="11"/>
  <c r="F308" i="19" s="1"/>
  <c r="H309" i="11"/>
  <c r="F310" i="11"/>
  <c r="E309" i="19" s="1"/>
  <c r="G310" i="11"/>
  <c r="H310" i="11"/>
  <c r="H309" i="19"/>
  <c r="F311" i="11"/>
  <c r="G311" i="11"/>
  <c r="H311" i="11"/>
  <c r="G310" i="19" s="1"/>
  <c r="H310" i="19"/>
  <c r="F312" i="11"/>
  <c r="G312" i="11"/>
  <c r="F311" i="19" s="1"/>
  <c r="H312" i="11"/>
  <c r="G311" i="19" s="1"/>
  <c r="F313" i="11"/>
  <c r="E312" i="19" s="1"/>
  <c r="G313" i="11"/>
  <c r="F312" i="19" s="1"/>
  <c r="H313" i="11"/>
  <c r="F314" i="11"/>
  <c r="E313" i="19" s="1"/>
  <c r="G314" i="11"/>
  <c r="H314" i="11"/>
  <c r="H313" i="19"/>
  <c r="F315" i="11"/>
  <c r="G315" i="11"/>
  <c r="H315" i="11"/>
  <c r="G314" i="19" s="1"/>
  <c r="H314" i="19"/>
  <c r="F316" i="11"/>
  <c r="G316" i="11"/>
  <c r="F315" i="19" s="1"/>
  <c r="H316" i="11"/>
  <c r="G315" i="19" s="1"/>
  <c r="F317" i="11"/>
  <c r="E316" i="19" s="1"/>
  <c r="G317" i="11"/>
  <c r="F316" i="19" s="1"/>
  <c r="H317" i="11"/>
  <c r="F318" i="11"/>
  <c r="E317" i="19" s="1"/>
  <c r="G318" i="11"/>
  <c r="H318" i="11"/>
  <c r="H317" i="19"/>
  <c r="F319" i="11"/>
  <c r="G319" i="11"/>
  <c r="H319" i="11"/>
  <c r="G318" i="19" s="1"/>
  <c r="H318" i="19"/>
  <c r="F320" i="11"/>
  <c r="G320" i="11"/>
  <c r="F319" i="19" s="1"/>
  <c r="H320" i="11"/>
  <c r="G319" i="19" s="1"/>
  <c r="F321" i="11"/>
  <c r="E320" i="19" s="1"/>
  <c r="G321" i="11"/>
  <c r="F320" i="19" s="1"/>
  <c r="H321" i="11"/>
  <c r="F322" i="11"/>
  <c r="E321" i="19" s="1"/>
  <c r="G322" i="11"/>
  <c r="H322" i="11"/>
  <c r="H321" i="19"/>
  <c r="F323" i="11"/>
  <c r="G323" i="11"/>
  <c r="H323" i="11"/>
  <c r="G322" i="19" s="1"/>
  <c r="H322" i="19"/>
  <c r="F324" i="11"/>
  <c r="G324" i="11"/>
  <c r="F323" i="19" s="1"/>
  <c r="H324" i="11"/>
  <c r="G323" i="19" s="1"/>
  <c r="F325" i="11"/>
  <c r="E324" i="19" s="1"/>
  <c r="G325" i="11"/>
  <c r="F324" i="19" s="1"/>
  <c r="H325" i="11"/>
  <c r="F326" i="11"/>
  <c r="E325" i="19" s="1"/>
  <c r="G326" i="11"/>
  <c r="H326" i="11"/>
  <c r="H325" i="19"/>
  <c r="F327" i="11"/>
  <c r="G327" i="11"/>
  <c r="H327" i="11"/>
  <c r="G326" i="19" s="1"/>
  <c r="H326" i="19"/>
  <c r="F328" i="11"/>
  <c r="G328" i="11"/>
  <c r="F327" i="19" s="1"/>
  <c r="H328" i="11"/>
  <c r="G327" i="19" s="1"/>
  <c r="F329" i="11"/>
  <c r="E328" i="19" s="1"/>
  <c r="G329" i="11"/>
  <c r="F328" i="19" s="1"/>
  <c r="H329" i="11"/>
  <c r="F330" i="11"/>
  <c r="E329" i="19" s="1"/>
  <c r="G330" i="11"/>
  <c r="H330" i="11"/>
  <c r="H329" i="19"/>
  <c r="F331" i="11"/>
  <c r="G331" i="11"/>
  <c r="H331" i="11"/>
  <c r="G330" i="19" s="1"/>
  <c r="H330" i="19"/>
  <c r="F332" i="11"/>
  <c r="G332" i="11"/>
  <c r="F331" i="19" s="1"/>
  <c r="H332" i="11"/>
  <c r="G331" i="19" s="1"/>
  <c r="F333" i="11"/>
  <c r="E332" i="19" s="1"/>
  <c r="G333" i="11"/>
  <c r="F332" i="19" s="1"/>
  <c r="H333" i="11"/>
  <c r="F334" i="11"/>
  <c r="E333" i="19" s="1"/>
  <c r="G334" i="11"/>
  <c r="H334" i="11"/>
  <c r="H333" i="19"/>
  <c r="F335" i="11"/>
  <c r="G335" i="11"/>
  <c r="H335" i="11"/>
  <c r="G334" i="19" s="1"/>
  <c r="H334" i="19"/>
  <c r="F336" i="11"/>
  <c r="G336" i="11"/>
  <c r="F335" i="19" s="1"/>
  <c r="H336" i="11"/>
  <c r="G335" i="19" s="1"/>
  <c r="F337" i="11"/>
  <c r="E336" i="19" s="1"/>
  <c r="G337" i="11"/>
  <c r="F336" i="19" s="1"/>
  <c r="H337" i="11"/>
  <c r="F338" i="11"/>
  <c r="E337" i="19" s="1"/>
  <c r="G338" i="11"/>
  <c r="H338" i="11"/>
  <c r="H337" i="19"/>
  <c r="F339" i="11"/>
  <c r="G339" i="11"/>
  <c r="H339" i="11"/>
  <c r="G338" i="19" s="1"/>
  <c r="H338" i="19"/>
  <c r="F340" i="11"/>
  <c r="G340" i="11"/>
  <c r="F339" i="19" s="1"/>
  <c r="H340" i="11"/>
  <c r="G339" i="19" s="1"/>
  <c r="F341" i="11"/>
  <c r="E340" i="19" s="1"/>
  <c r="G341" i="11"/>
  <c r="F340" i="19" s="1"/>
  <c r="H341" i="11"/>
  <c r="F342" i="11"/>
  <c r="E341" i="19" s="1"/>
  <c r="G342" i="11"/>
  <c r="H342" i="11"/>
  <c r="H341" i="19"/>
  <c r="F343" i="11"/>
  <c r="G343" i="11"/>
  <c r="H343" i="11"/>
  <c r="G342" i="19" s="1"/>
  <c r="H342" i="19"/>
  <c r="F344" i="11"/>
  <c r="G344" i="11"/>
  <c r="F343" i="19" s="1"/>
  <c r="H344" i="11"/>
  <c r="G343" i="19" s="1"/>
  <c r="F345" i="11"/>
  <c r="E344" i="19" s="1"/>
  <c r="G345" i="11"/>
  <c r="F344" i="19" s="1"/>
  <c r="H345" i="11"/>
  <c r="F346" i="11"/>
  <c r="E345" i="19" s="1"/>
  <c r="G346" i="11"/>
  <c r="H346" i="11"/>
  <c r="H345" i="19"/>
  <c r="F347" i="11"/>
  <c r="G347" i="11"/>
  <c r="H347" i="11"/>
  <c r="G346" i="19" s="1"/>
  <c r="H346" i="19"/>
  <c r="F348" i="11"/>
  <c r="G348" i="11"/>
  <c r="F347" i="19" s="1"/>
  <c r="H348" i="11"/>
  <c r="G347" i="19" s="1"/>
  <c r="F349" i="11"/>
  <c r="E348" i="19" s="1"/>
  <c r="G349" i="11"/>
  <c r="F348" i="19" s="1"/>
  <c r="H349" i="11"/>
  <c r="F350" i="11"/>
  <c r="E349" i="19" s="1"/>
  <c r="G350" i="11"/>
  <c r="H350" i="11"/>
  <c r="H349" i="19"/>
  <c r="F351" i="11"/>
  <c r="G351" i="11"/>
  <c r="H351" i="11"/>
  <c r="G350" i="19" s="1"/>
  <c r="H350" i="19"/>
  <c r="F352" i="11"/>
  <c r="G352" i="11"/>
  <c r="F351" i="19" s="1"/>
  <c r="H352" i="11"/>
  <c r="G351" i="19" s="1"/>
  <c r="F353" i="11"/>
  <c r="E352" i="19" s="1"/>
  <c r="G353" i="11"/>
  <c r="F352" i="19" s="1"/>
  <c r="H353" i="11"/>
  <c r="F354" i="11"/>
  <c r="E353" i="19" s="1"/>
  <c r="G354" i="11"/>
  <c r="H354" i="11"/>
  <c r="H353" i="19"/>
  <c r="F355" i="11"/>
  <c r="G355" i="11"/>
  <c r="H355" i="11"/>
  <c r="G354" i="19" s="1"/>
  <c r="H354" i="19"/>
  <c r="F356" i="11"/>
  <c r="G356" i="11"/>
  <c r="F355" i="19" s="1"/>
  <c r="H356" i="11"/>
  <c r="G355" i="19" s="1"/>
  <c r="F357" i="11"/>
  <c r="E356" i="19" s="1"/>
  <c r="G357" i="11"/>
  <c r="F356" i="19" s="1"/>
  <c r="H357" i="11"/>
  <c r="F358" i="11"/>
  <c r="E357" i="19" s="1"/>
  <c r="G358" i="11"/>
  <c r="H358" i="11"/>
  <c r="H357" i="19"/>
  <c r="F359" i="11"/>
  <c r="G359" i="11"/>
  <c r="H359" i="11"/>
  <c r="G358" i="19" s="1"/>
  <c r="H358" i="19"/>
  <c r="F360" i="11"/>
  <c r="G360" i="11"/>
  <c r="F359" i="19" s="1"/>
  <c r="H360" i="11"/>
  <c r="G359" i="19" s="1"/>
  <c r="F361" i="11"/>
  <c r="E360" i="19" s="1"/>
  <c r="G361" i="11"/>
  <c r="F360" i="19" s="1"/>
  <c r="H361" i="11"/>
  <c r="F362" i="11"/>
  <c r="E361" i="19" s="1"/>
  <c r="G362" i="11"/>
  <c r="H362" i="11"/>
  <c r="H361" i="19"/>
  <c r="F363" i="11"/>
  <c r="G363" i="11"/>
  <c r="H363" i="11"/>
  <c r="G362" i="19" s="1"/>
  <c r="H362" i="19"/>
  <c r="F364" i="11"/>
  <c r="G364" i="11"/>
  <c r="F363" i="19" s="1"/>
  <c r="H364" i="11"/>
  <c r="G363" i="19" s="1"/>
  <c r="F365" i="11"/>
  <c r="E364" i="19" s="1"/>
  <c r="G365" i="11"/>
  <c r="F364" i="19" s="1"/>
  <c r="H365" i="11"/>
  <c r="F366" i="11"/>
  <c r="E365" i="19" s="1"/>
  <c r="G366" i="11"/>
  <c r="H366" i="11"/>
  <c r="H365" i="19"/>
  <c r="F367" i="11"/>
  <c r="G367" i="11"/>
  <c r="H367" i="11"/>
  <c r="G366" i="19" s="1"/>
  <c r="H366" i="19"/>
  <c r="F368" i="11"/>
  <c r="G368" i="11"/>
  <c r="F367" i="19" s="1"/>
  <c r="H368" i="11"/>
  <c r="G367" i="19" s="1"/>
  <c r="F369" i="11"/>
  <c r="E368" i="19" s="1"/>
  <c r="G369" i="11"/>
  <c r="F368" i="19" s="1"/>
  <c r="H369" i="11"/>
  <c r="F370" i="11"/>
  <c r="E369" i="19" s="1"/>
  <c r="G370" i="11"/>
  <c r="H370" i="11"/>
  <c r="H369" i="19"/>
  <c r="F371" i="11"/>
  <c r="G371" i="11"/>
  <c r="H371" i="11"/>
  <c r="G370" i="19" s="1"/>
  <c r="H370" i="19"/>
  <c r="F372" i="11"/>
  <c r="G372" i="11"/>
  <c r="F371" i="19" s="1"/>
  <c r="H372" i="11"/>
  <c r="G371" i="19" s="1"/>
  <c r="F373" i="11"/>
  <c r="E372" i="19" s="1"/>
  <c r="G373" i="11"/>
  <c r="F372" i="19" s="1"/>
  <c r="H373" i="11"/>
  <c r="F374" i="11"/>
  <c r="E373" i="19" s="1"/>
  <c r="G374" i="11"/>
  <c r="H374" i="11"/>
  <c r="H373" i="19"/>
  <c r="F375" i="11"/>
  <c r="G375" i="11"/>
  <c r="H375" i="11"/>
  <c r="G374" i="19" s="1"/>
  <c r="H374" i="19"/>
  <c r="F376" i="11"/>
  <c r="G376" i="11"/>
  <c r="F375" i="19" s="1"/>
  <c r="H376" i="11"/>
  <c r="G375" i="19" s="1"/>
  <c r="F377" i="11"/>
  <c r="E376" i="19" s="1"/>
  <c r="G377" i="11"/>
  <c r="F376" i="19" s="1"/>
  <c r="H377" i="11"/>
  <c r="F378" i="11"/>
  <c r="E377" i="19" s="1"/>
  <c r="G378" i="11"/>
  <c r="H378" i="11"/>
  <c r="H377" i="19"/>
  <c r="F379" i="11"/>
  <c r="G379" i="11"/>
  <c r="H379" i="11"/>
  <c r="G378" i="19" s="1"/>
  <c r="H378" i="19"/>
  <c r="F380" i="11"/>
  <c r="G380" i="11"/>
  <c r="F379" i="19" s="1"/>
  <c r="H380" i="11"/>
  <c r="G379" i="19" s="1"/>
  <c r="F381" i="11"/>
  <c r="E380" i="19" s="1"/>
  <c r="G381" i="11"/>
  <c r="F380" i="19" s="1"/>
  <c r="H381" i="11"/>
  <c r="F382" i="11"/>
  <c r="E381" i="19" s="1"/>
  <c r="G382" i="11"/>
  <c r="H382" i="11"/>
  <c r="H381" i="19"/>
  <c r="F383" i="11"/>
  <c r="G383" i="11"/>
  <c r="H383" i="11"/>
  <c r="G382" i="19" s="1"/>
  <c r="H382" i="19"/>
  <c r="F384" i="11"/>
  <c r="G384" i="11"/>
  <c r="F383" i="19" s="1"/>
  <c r="H384" i="11"/>
  <c r="G383" i="19" s="1"/>
  <c r="F385" i="11"/>
  <c r="E384" i="19" s="1"/>
  <c r="G385" i="11"/>
  <c r="F384" i="19" s="1"/>
  <c r="H385" i="11"/>
  <c r="F386" i="11"/>
  <c r="E385" i="19" s="1"/>
  <c r="G386" i="11"/>
  <c r="H386" i="11"/>
  <c r="H385" i="19"/>
  <c r="F387" i="11"/>
  <c r="G387" i="11"/>
  <c r="H387" i="11"/>
  <c r="G386" i="19" s="1"/>
  <c r="H386" i="19"/>
  <c r="F388" i="11"/>
  <c r="G388" i="11"/>
  <c r="F387" i="19" s="1"/>
  <c r="H388" i="11"/>
  <c r="G387" i="19" s="1"/>
  <c r="F389" i="11"/>
  <c r="E388" i="19" s="1"/>
  <c r="G389" i="11"/>
  <c r="F388" i="19" s="1"/>
  <c r="H389" i="11"/>
  <c r="F390" i="11"/>
  <c r="E389" i="19" s="1"/>
  <c r="G390" i="11"/>
  <c r="H390" i="11"/>
  <c r="H389" i="19"/>
  <c r="F391" i="11"/>
  <c r="G391" i="11"/>
  <c r="H391" i="11"/>
  <c r="G390" i="19" s="1"/>
  <c r="H390" i="19"/>
  <c r="F392" i="11"/>
  <c r="G392" i="11"/>
  <c r="F391" i="19" s="1"/>
  <c r="H392" i="11"/>
  <c r="G391" i="19" s="1"/>
  <c r="F393" i="11"/>
  <c r="E392" i="19" s="1"/>
  <c r="G393" i="11"/>
  <c r="F392" i="19" s="1"/>
  <c r="H393" i="11"/>
  <c r="F394" i="11"/>
  <c r="E393" i="19" s="1"/>
  <c r="G394" i="11"/>
  <c r="H394" i="11"/>
  <c r="H393" i="19"/>
  <c r="F395" i="11"/>
  <c r="G395" i="11"/>
  <c r="H395" i="11"/>
  <c r="G394" i="19" s="1"/>
  <c r="H394" i="19"/>
  <c r="F396" i="11"/>
  <c r="G396" i="11"/>
  <c r="F395" i="19" s="1"/>
  <c r="H396" i="11"/>
  <c r="G395" i="19" s="1"/>
  <c r="F397" i="11"/>
  <c r="E396" i="19" s="1"/>
  <c r="G397" i="11"/>
  <c r="F396" i="19" s="1"/>
  <c r="H397" i="11"/>
  <c r="F398" i="11"/>
  <c r="E397" i="19" s="1"/>
  <c r="G398" i="11"/>
  <c r="H398" i="11"/>
  <c r="H397" i="19"/>
  <c r="F399" i="11"/>
  <c r="G399" i="11"/>
  <c r="H399" i="11"/>
  <c r="G398" i="19" s="1"/>
  <c r="H398" i="19"/>
  <c r="F400" i="11"/>
  <c r="G400" i="11"/>
  <c r="F399" i="19" s="1"/>
  <c r="H400" i="11"/>
  <c r="G399" i="19" s="1"/>
  <c r="F401" i="11"/>
  <c r="E400" i="19" s="1"/>
  <c r="G401" i="11"/>
  <c r="F400" i="19" s="1"/>
  <c r="H401" i="11"/>
  <c r="F402" i="11"/>
  <c r="E401" i="19" s="1"/>
  <c r="G402" i="11"/>
  <c r="H402" i="11"/>
  <c r="H401" i="19"/>
  <c r="F403" i="11"/>
  <c r="G403" i="11"/>
  <c r="H403" i="11"/>
  <c r="G402" i="19" s="1"/>
  <c r="H402" i="19"/>
  <c r="F404" i="11"/>
  <c r="G404" i="11"/>
  <c r="F403" i="19" s="1"/>
  <c r="H404" i="11"/>
  <c r="G403" i="19" s="1"/>
  <c r="F405" i="11"/>
  <c r="E404" i="19" s="1"/>
  <c r="G405" i="11"/>
  <c r="F404" i="19" s="1"/>
  <c r="H405" i="11"/>
  <c r="F406" i="11"/>
  <c r="E405" i="19" s="1"/>
  <c r="G406" i="11"/>
  <c r="H406" i="11"/>
  <c r="H405" i="19"/>
  <c r="F407" i="11"/>
  <c r="G407" i="11"/>
  <c r="H407" i="11"/>
  <c r="G406" i="19" s="1"/>
  <c r="H406" i="19"/>
  <c r="F408" i="11"/>
  <c r="G408" i="11"/>
  <c r="F407" i="19" s="1"/>
  <c r="H408" i="11"/>
  <c r="G407" i="19" s="1"/>
  <c r="F409" i="11"/>
  <c r="E408" i="19" s="1"/>
  <c r="G409" i="11"/>
  <c r="F408" i="19" s="1"/>
  <c r="H409" i="11"/>
  <c r="F410" i="11"/>
  <c r="E409" i="19" s="1"/>
  <c r="G410" i="11"/>
  <c r="H410" i="11"/>
  <c r="H409" i="19"/>
  <c r="F411" i="11"/>
  <c r="G411" i="11"/>
  <c r="H411" i="11"/>
  <c r="G410" i="19" s="1"/>
  <c r="H410" i="19"/>
  <c r="F412" i="11"/>
  <c r="G412" i="11"/>
  <c r="F411" i="19" s="1"/>
  <c r="H412" i="11"/>
  <c r="G411" i="19" s="1"/>
  <c r="F413" i="11"/>
  <c r="E412" i="19" s="1"/>
  <c r="G413" i="11"/>
  <c r="F412" i="19" s="1"/>
  <c r="H413" i="11"/>
  <c r="F414" i="11"/>
  <c r="E413" i="19" s="1"/>
  <c r="G414" i="11"/>
  <c r="H414" i="11"/>
  <c r="H413" i="19"/>
  <c r="F415" i="11"/>
  <c r="G415" i="11"/>
  <c r="H415" i="11"/>
  <c r="G414" i="19" s="1"/>
  <c r="H414" i="19"/>
  <c r="F416" i="11"/>
  <c r="G416" i="11"/>
  <c r="F415" i="19" s="1"/>
  <c r="H416" i="11"/>
  <c r="G415" i="19" s="1"/>
  <c r="F417" i="11"/>
  <c r="E416" i="19" s="1"/>
  <c r="G417" i="11"/>
  <c r="F416" i="19" s="1"/>
  <c r="H417" i="11"/>
  <c r="F418" i="11"/>
  <c r="E417" i="19" s="1"/>
  <c r="G418" i="11"/>
  <c r="H418" i="11"/>
  <c r="H417" i="19"/>
  <c r="F419" i="11"/>
  <c r="G419" i="11"/>
  <c r="H419" i="11"/>
  <c r="G418" i="19" s="1"/>
  <c r="H418" i="19"/>
  <c r="F420" i="11"/>
  <c r="G420" i="11"/>
  <c r="F419" i="19" s="1"/>
  <c r="H420" i="11"/>
  <c r="G419" i="19" s="1"/>
  <c r="F421" i="11"/>
  <c r="E420" i="19" s="1"/>
  <c r="G421" i="11"/>
  <c r="F420" i="19" s="1"/>
  <c r="H421" i="11"/>
  <c r="F422" i="11"/>
  <c r="E421" i="19" s="1"/>
  <c r="G422" i="11"/>
  <c r="H422" i="11"/>
  <c r="H421" i="19"/>
  <c r="F423" i="11"/>
  <c r="G423" i="11"/>
  <c r="H423" i="11"/>
  <c r="G422" i="19" s="1"/>
  <c r="H422" i="19"/>
  <c r="F424" i="11"/>
  <c r="G424" i="11"/>
  <c r="F423" i="19" s="1"/>
  <c r="H424" i="11"/>
  <c r="G423" i="19" s="1"/>
  <c r="F425" i="11"/>
  <c r="E424" i="19" s="1"/>
  <c r="G425" i="11"/>
  <c r="F424" i="19" s="1"/>
  <c r="H425" i="11"/>
  <c r="F426" i="11"/>
  <c r="E425" i="19" s="1"/>
  <c r="G426" i="11"/>
  <c r="H426" i="11"/>
  <c r="H425" i="19"/>
  <c r="F427" i="11"/>
  <c r="G427" i="11"/>
  <c r="H427" i="11"/>
  <c r="G426" i="19" s="1"/>
  <c r="H426" i="19"/>
  <c r="F428" i="11"/>
  <c r="G428" i="11"/>
  <c r="F427" i="19" s="1"/>
  <c r="H428" i="11"/>
  <c r="G427" i="19" s="1"/>
  <c r="F429" i="11"/>
  <c r="E428" i="19" s="1"/>
  <c r="G429" i="11"/>
  <c r="F428" i="19" s="1"/>
  <c r="H429" i="11"/>
  <c r="F430" i="11"/>
  <c r="E429" i="19" s="1"/>
  <c r="G430" i="11"/>
  <c r="H430" i="11"/>
  <c r="H429" i="19"/>
  <c r="F431" i="11"/>
  <c r="G431" i="11"/>
  <c r="H431" i="11"/>
  <c r="G430" i="19" s="1"/>
  <c r="H430" i="19"/>
  <c r="F432" i="11"/>
  <c r="G432" i="11"/>
  <c r="F431" i="19" s="1"/>
  <c r="H432" i="11"/>
  <c r="G431" i="19" s="1"/>
  <c r="F433" i="11"/>
  <c r="E432" i="19" s="1"/>
  <c r="G433" i="11"/>
  <c r="F432" i="19" s="1"/>
  <c r="H433" i="11"/>
  <c r="F434" i="11"/>
  <c r="E433" i="19" s="1"/>
  <c r="G434" i="11"/>
  <c r="H434" i="11"/>
  <c r="H433" i="19"/>
  <c r="F435" i="11"/>
  <c r="G435" i="11"/>
  <c r="H435" i="11"/>
  <c r="G434" i="19" s="1"/>
  <c r="H434" i="19"/>
  <c r="F436" i="11"/>
  <c r="G436" i="11"/>
  <c r="F435" i="19" s="1"/>
  <c r="H436" i="11"/>
  <c r="G435" i="19" s="1"/>
  <c r="F437" i="11"/>
  <c r="E436" i="19" s="1"/>
  <c r="G437" i="11"/>
  <c r="F436" i="19" s="1"/>
  <c r="H437" i="11"/>
  <c r="F438" i="11"/>
  <c r="E437" i="19" s="1"/>
  <c r="G438" i="11"/>
  <c r="H438" i="11"/>
  <c r="H437" i="19"/>
  <c r="F439" i="11"/>
  <c r="G439" i="11"/>
  <c r="H439" i="11"/>
  <c r="G438" i="19" s="1"/>
  <c r="H438" i="19"/>
  <c r="F440" i="11"/>
  <c r="G440" i="11"/>
  <c r="F439" i="19" s="1"/>
  <c r="H440" i="11"/>
  <c r="G439" i="19" s="1"/>
  <c r="F441" i="11"/>
  <c r="E440" i="19" s="1"/>
  <c r="G441" i="11"/>
  <c r="F440" i="19" s="1"/>
  <c r="H441" i="11"/>
  <c r="F442" i="11"/>
  <c r="E441" i="19" s="1"/>
  <c r="G442" i="11"/>
  <c r="H442" i="11"/>
  <c r="H441" i="19"/>
  <c r="F443" i="11"/>
  <c r="G443" i="11"/>
  <c r="H443" i="11"/>
  <c r="G442" i="19" s="1"/>
  <c r="H442" i="19"/>
  <c r="F444" i="11"/>
  <c r="G444" i="11"/>
  <c r="F443" i="19" s="1"/>
  <c r="H444" i="11"/>
  <c r="G443" i="19" s="1"/>
  <c r="F445" i="11"/>
  <c r="E444" i="19" s="1"/>
  <c r="G445" i="11"/>
  <c r="F444" i="19" s="1"/>
  <c r="H445" i="11"/>
  <c r="F446" i="11"/>
  <c r="E445" i="19" s="1"/>
  <c r="G446" i="11"/>
  <c r="H446" i="11"/>
  <c r="H445" i="19"/>
  <c r="F447" i="11"/>
  <c r="G447" i="11"/>
  <c r="H447" i="11"/>
  <c r="G446" i="19" s="1"/>
  <c r="H446" i="19"/>
  <c r="F448" i="11"/>
  <c r="G448" i="11"/>
  <c r="F447" i="19" s="1"/>
  <c r="H448" i="11"/>
  <c r="G447" i="19" s="1"/>
  <c r="F449" i="11"/>
  <c r="E448" i="19" s="1"/>
  <c r="G449" i="11"/>
  <c r="F448" i="19" s="1"/>
  <c r="H449" i="11"/>
  <c r="F450" i="11"/>
  <c r="E449" i="19" s="1"/>
  <c r="G450" i="11"/>
  <c r="H450" i="11"/>
  <c r="H449" i="19"/>
  <c r="F451" i="11"/>
  <c r="G451" i="11"/>
  <c r="H451" i="11"/>
  <c r="G450" i="19" s="1"/>
  <c r="H450" i="19"/>
  <c r="F452" i="11"/>
  <c r="G452" i="11"/>
  <c r="F451" i="19" s="1"/>
  <c r="H452" i="11"/>
  <c r="G451" i="19" s="1"/>
  <c r="F453" i="11"/>
  <c r="E452" i="19" s="1"/>
  <c r="G453" i="11"/>
  <c r="F452" i="19" s="1"/>
  <c r="H453" i="11"/>
  <c r="F454" i="11"/>
  <c r="E453" i="19" s="1"/>
  <c r="G454" i="11"/>
  <c r="H454" i="11"/>
  <c r="H453" i="19"/>
  <c r="F455" i="11"/>
  <c r="G455" i="11"/>
  <c r="H455" i="11"/>
  <c r="G454" i="19" s="1"/>
  <c r="H454" i="19"/>
  <c r="F456" i="11"/>
  <c r="G456" i="11"/>
  <c r="F455" i="19" s="1"/>
  <c r="H456" i="11"/>
  <c r="G455" i="19" s="1"/>
  <c r="F457" i="11"/>
  <c r="E456" i="19" s="1"/>
  <c r="G457" i="11"/>
  <c r="F456" i="19" s="1"/>
  <c r="H457" i="11"/>
  <c r="F458" i="11"/>
  <c r="E457" i="19" s="1"/>
  <c r="G458" i="11"/>
  <c r="H458" i="11"/>
  <c r="H457" i="19"/>
  <c r="F459" i="11"/>
  <c r="G459" i="11"/>
  <c r="H459" i="11"/>
  <c r="G458" i="19" s="1"/>
  <c r="H458" i="19"/>
  <c r="F460" i="11"/>
  <c r="G460" i="11"/>
  <c r="F459" i="19" s="1"/>
  <c r="H460" i="11"/>
  <c r="G459" i="19" s="1"/>
  <c r="F461" i="11"/>
  <c r="E460" i="19" s="1"/>
  <c r="G461" i="11"/>
  <c r="F460" i="19" s="1"/>
  <c r="H461" i="11"/>
  <c r="F462" i="11"/>
  <c r="E461" i="19" s="1"/>
  <c r="G462" i="11"/>
  <c r="H462" i="11"/>
  <c r="H461" i="19"/>
  <c r="F463" i="11"/>
  <c r="G463" i="11"/>
  <c r="H463" i="11"/>
  <c r="G462" i="19" s="1"/>
  <c r="H462" i="19"/>
  <c r="F464" i="11"/>
  <c r="G464" i="11"/>
  <c r="F463" i="19" s="1"/>
  <c r="H464" i="11"/>
  <c r="G463" i="19" s="1"/>
  <c r="F465" i="11"/>
  <c r="E464" i="19" s="1"/>
  <c r="G465" i="11"/>
  <c r="F464" i="19" s="1"/>
  <c r="H465" i="11"/>
  <c r="F466" i="11"/>
  <c r="E465" i="19" s="1"/>
  <c r="G466" i="11"/>
  <c r="H466" i="11"/>
  <c r="H465" i="19"/>
  <c r="F467" i="11"/>
  <c r="G467" i="11"/>
  <c r="H467" i="11"/>
  <c r="G466" i="19" s="1"/>
  <c r="H466" i="19"/>
  <c r="F468" i="11"/>
  <c r="G468" i="11"/>
  <c r="F467" i="19" s="1"/>
  <c r="H468" i="11"/>
  <c r="G467" i="19" s="1"/>
  <c r="F469" i="11"/>
  <c r="E468" i="19" s="1"/>
  <c r="G469" i="11"/>
  <c r="F468" i="19" s="1"/>
  <c r="H469" i="11"/>
  <c r="F470" i="11"/>
  <c r="E469" i="19" s="1"/>
  <c r="G470" i="11"/>
  <c r="H470" i="11"/>
  <c r="H469" i="19"/>
  <c r="F471" i="11"/>
  <c r="G471" i="11"/>
  <c r="H471" i="11"/>
  <c r="G470" i="19" s="1"/>
  <c r="H470" i="19"/>
  <c r="F472" i="11"/>
  <c r="G472" i="11"/>
  <c r="F471" i="19" s="1"/>
  <c r="H472" i="11"/>
  <c r="G471" i="19" s="1"/>
  <c r="F473" i="11"/>
  <c r="E472" i="19" s="1"/>
  <c r="G473" i="11"/>
  <c r="F472" i="19" s="1"/>
  <c r="H473" i="11"/>
  <c r="F474" i="11"/>
  <c r="E473" i="19" s="1"/>
  <c r="G474" i="11"/>
  <c r="H474" i="11"/>
  <c r="H473" i="19"/>
  <c r="F475" i="11"/>
  <c r="G475" i="11"/>
  <c r="H475" i="11"/>
  <c r="G474" i="19" s="1"/>
  <c r="H474" i="19"/>
  <c r="F476" i="11"/>
  <c r="G476" i="11"/>
  <c r="F475" i="19" s="1"/>
  <c r="H476" i="11"/>
  <c r="G475" i="19" s="1"/>
  <c r="F477" i="11"/>
  <c r="E476" i="19" s="1"/>
  <c r="G477" i="11"/>
  <c r="F476" i="19" s="1"/>
  <c r="H477" i="11"/>
  <c r="F478" i="11"/>
  <c r="E477" i="19" s="1"/>
  <c r="G478" i="11"/>
  <c r="H478" i="11"/>
  <c r="H477" i="19"/>
  <c r="F479" i="11"/>
  <c r="G479" i="11"/>
  <c r="H479" i="11"/>
  <c r="G478" i="19" s="1"/>
  <c r="H478" i="19"/>
  <c r="F480" i="11"/>
  <c r="G480" i="11"/>
  <c r="F479" i="19" s="1"/>
  <c r="H480" i="11"/>
  <c r="G479" i="19" s="1"/>
  <c r="F481" i="11"/>
  <c r="E480" i="19" s="1"/>
  <c r="G481" i="11"/>
  <c r="F480" i="19" s="1"/>
  <c r="H481" i="11"/>
  <c r="F482" i="11"/>
  <c r="E481" i="19" s="1"/>
  <c r="G482" i="11"/>
  <c r="H482" i="11"/>
  <c r="H481" i="19"/>
  <c r="F483" i="11"/>
  <c r="G483" i="11"/>
  <c r="H483" i="11"/>
  <c r="G482" i="19" s="1"/>
  <c r="H482" i="19"/>
  <c r="F484" i="11"/>
  <c r="G484" i="11"/>
  <c r="F483" i="19" s="1"/>
  <c r="H484" i="11"/>
  <c r="G483" i="19" s="1"/>
  <c r="F485" i="11"/>
  <c r="E484" i="19" s="1"/>
  <c r="G485" i="11"/>
  <c r="F484" i="19" s="1"/>
  <c r="H485" i="11"/>
  <c r="F486" i="11"/>
  <c r="E485" i="19" s="1"/>
  <c r="G486" i="11"/>
  <c r="H486" i="11"/>
  <c r="H485" i="19"/>
  <c r="F487" i="11"/>
  <c r="G487" i="11"/>
  <c r="H487" i="11"/>
  <c r="G486" i="19" s="1"/>
  <c r="H486" i="19"/>
  <c r="F488" i="11"/>
  <c r="G488" i="11"/>
  <c r="F487" i="19" s="1"/>
  <c r="H488" i="11"/>
  <c r="G487" i="19" s="1"/>
  <c r="F489" i="11"/>
  <c r="E488" i="19" s="1"/>
  <c r="G489" i="11"/>
  <c r="F488" i="19" s="1"/>
  <c r="H489" i="11"/>
  <c r="F490" i="11"/>
  <c r="E489" i="19" s="1"/>
  <c r="G490" i="11"/>
  <c r="H490" i="11"/>
  <c r="H489" i="19"/>
  <c r="F491" i="11"/>
  <c r="G491" i="11"/>
  <c r="H491" i="11"/>
  <c r="G490" i="19" s="1"/>
  <c r="H490" i="19"/>
  <c r="F492" i="11"/>
  <c r="G492" i="11"/>
  <c r="F491" i="19" s="1"/>
  <c r="H492" i="11"/>
  <c r="G491" i="19" s="1"/>
  <c r="F493" i="11"/>
  <c r="E492" i="19" s="1"/>
  <c r="G493" i="11"/>
  <c r="F492" i="19" s="1"/>
  <c r="H493" i="11"/>
  <c r="F494" i="11"/>
  <c r="E493" i="19" s="1"/>
  <c r="G494" i="11"/>
  <c r="H494" i="11"/>
  <c r="H493" i="19"/>
  <c r="F495" i="11"/>
  <c r="G495" i="11"/>
  <c r="H495" i="11"/>
  <c r="G494" i="19" s="1"/>
  <c r="H494" i="19"/>
  <c r="F496" i="11"/>
  <c r="G496" i="11"/>
  <c r="F495" i="19" s="1"/>
  <c r="H496" i="11"/>
  <c r="G495" i="19" s="1"/>
  <c r="F497" i="11"/>
  <c r="E496" i="19" s="1"/>
  <c r="G497" i="11"/>
  <c r="F496" i="19" s="1"/>
  <c r="H497" i="11"/>
  <c r="F498" i="11"/>
  <c r="E497" i="19" s="1"/>
  <c r="G498" i="11"/>
  <c r="H498" i="11"/>
  <c r="H497" i="19"/>
  <c r="F499" i="11"/>
  <c r="G499" i="11"/>
  <c r="H499" i="11"/>
  <c r="G498" i="19" s="1"/>
  <c r="H498" i="19"/>
  <c r="F500" i="11"/>
  <c r="G500" i="11"/>
  <c r="F499" i="19" s="1"/>
  <c r="H500" i="11"/>
  <c r="G499" i="19" s="1"/>
  <c r="F501" i="11"/>
  <c r="E500" i="19" s="1"/>
  <c r="G501" i="11"/>
  <c r="F500" i="19" s="1"/>
  <c r="H501" i="11"/>
  <c r="F502" i="11"/>
  <c r="E501" i="19" s="1"/>
  <c r="G502" i="11"/>
  <c r="H502" i="11"/>
  <c r="H501" i="19"/>
  <c r="F503" i="11"/>
  <c r="G503" i="11"/>
  <c r="H503" i="11"/>
  <c r="G502" i="19" s="1"/>
  <c r="H502" i="19"/>
  <c r="F504" i="11"/>
  <c r="G504" i="11"/>
  <c r="F503" i="19" s="1"/>
  <c r="H504" i="11"/>
  <c r="G503" i="19" s="1"/>
  <c r="F505" i="11"/>
  <c r="E504" i="19" s="1"/>
  <c r="G505" i="11"/>
  <c r="F504" i="19" s="1"/>
  <c r="H505" i="11"/>
  <c r="F506" i="11"/>
  <c r="E505" i="19" s="1"/>
  <c r="G506" i="11"/>
  <c r="H506" i="11"/>
  <c r="H505" i="19"/>
  <c r="F507" i="11"/>
  <c r="G507" i="11"/>
  <c r="H507" i="11"/>
  <c r="G506" i="19" s="1"/>
  <c r="H506" i="19"/>
  <c r="F508" i="11"/>
  <c r="G508" i="11"/>
  <c r="F507" i="19" s="1"/>
  <c r="H508" i="11"/>
  <c r="G507" i="19" s="1"/>
  <c r="F509" i="11"/>
  <c r="E508" i="19" s="1"/>
  <c r="G509" i="11"/>
  <c r="F508" i="19" s="1"/>
  <c r="H509" i="11"/>
  <c r="F510" i="11"/>
  <c r="E509" i="19" s="1"/>
  <c r="G510" i="11"/>
  <c r="H510" i="11"/>
  <c r="H509" i="19"/>
  <c r="F511" i="11"/>
  <c r="G511" i="11"/>
  <c r="H511" i="11"/>
  <c r="G510" i="19" s="1"/>
  <c r="H510" i="19"/>
  <c r="F512" i="11"/>
  <c r="G512" i="11"/>
  <c r="F511" i="19" s="1"/>
  <c r="H512" i="11"/>
  <c r="G511" i="19" s="1"/>
  <c r="F513" i="11"/>
  <c r="E512" i="19" s="1"/>
  <c r="G513" i="11"/>
  <c r="F512" i="19" s="1"/>
  <c r="H513" i="11"/>
  <c r="F514" i="11"/>
  <c r="E513" i="19" s="1"/>
  <c r="G514" i="11"/>
  <c r="H514" i="11"/>
  <c r="H513" i="19"/>
  <c r="F515" i="11"/>
  <c r="G515" i="11"/>
  <c r="H515" i="11"/>
  <c r="G514" i="19" s="1"/>
  <c r="H514" i="19"/>
  <c r="F516" i="11"/>
  <c r="G516" i="11"/>
  <c r="F515" i="19" s="1"/>
  <c r="H516" i="11"/>
  <c r="G515" i="19" s="1"/>
  <c r="F517" i="11"/>
  <c r="E516" i="19" s="1"/>
  <c r="G517" i="11"/>
  <c r="F516" i="19" s="1"/>
  <c r="H517" i="11"/>
  <c r="F518" i="11"/>
  <c r="E517" i="19" s="1"/>
  <c r="G518" i="11"/>
  <c r="H518" i="11"/>
  <c r="H517" i="19"/>
  <c r="F519" i="11"/>
  <c r="G519" i="11"/>
  <c r="H519" i="11"/>
  <c r="G518" i="19" s="1"/>
  <c r="H518" i="19"/>
  <c r="F520" i="11"/>
  <c r="G520" i="11"/>
  <c r="F519" i="19" s="1"/>
  <c r="H520" i="11"/>
  <c r="G519" i="19" s="1"/>
  <c r="F521" i="11"/>
  <c r="E520" i="19" s="1"/>
  <c r="G521" i="11"/>
  <c r="F520" i="19" s="1"/>
  <c r="H521" i="11"/>
  <c r="F522" i="11"/>
  <c r="E521" i="19" s="1"/>
  <c r="G522" i="11"/>
  <c r="H522" i="11"/>
  <c r="H521" i="19"/>
  <c r="F523" i="11"/>
  <c r="G523" i="11"/>
  <c r="H523" i="11"/>
  <c r="G522" i="19" s="1"/>
  <c r="H522" i="19"/>
  <c r="F524" i="11"/>
  <c r="G524" i="11"/>
  <c r="F523" i="19" s="1"/>
  <c r="H524" i="11"/>
  <c r="G523" i="19" s="1"/>
  <c r="F525" i="11"/>
  <c r="E524" i="19" s="1"/>
  <c r="G525" i="11"/>
  <c r="F524" i="19" s="1"/>
  <c r="H525" i="11"/>
  <c r="F526" i="11"/>
  <c r="E525" i="19" s="1"/>
  <c r="G526" i="11"/>
  <c r="H526" i="11"/>
  <c r="H525" i="19"/>
  <c r="F527" i="11"/>
  <c r="G527" i="11"/>
  <c r="H527" i="11"/>
  <c r="G526" i="19" s="1"/>
  <c r="H526" i="19"/>
  <c r="F528" i="11"/>
  <c r="G528" i="11"/>
  <c r="F527" i="19" s="1"/>
  <c r="H528" i="11"/>
  <c r="G527" i="19" s="1"/>
  <c r="F529" i="11"/>
  <c r="E528" i="19" s="1"/>
  <c r="G529" i="11"/>
  <c r="F528" i="19" s="1"/>
  <c r="H529" i="11"/>
  <c r="F530" i="11"/>
  <c r="E529" i="19" s="1"/>
  <c r="G530" i="11"/>
  <c r="H530" i="11"/>
  <c r="H529" i="19"/>
  <c r="F531" i="11"/>
  <c r="G531" i="11"/>
  <c r="H531" i="11"/>
  <c r="G530" i="19" s="1"/>
  <c r="H530" i="19"/>
  <c r="F532" i="11"/>
  <c r="G532" i="11"/>
  <c r="F531" i="19" s="1"/>
  <c r="H532" i="11"/>
  <c r="G531" i="19" s="1"/>
  <c r="F533" i="11"/>
  <c r="E532" i="19" s="1"/>
  <c r="G533" i="11"/>
  <c r="F532" i="19" s="1"/>
  <c r="H533" i="11"/>
  <c r="F534" i="11"/>
  <c r="E533" i="19" s="1"/>
  <c r="G534" i="11"/>
  <c r="H534" i="11"/>
  <c r="H533" i="19"/>
  <c r="F535" i="11"/>
  <c r="G535" i="11"/>
  <c r="H535" i="11"/>
  <c r="G534" i="19" s="1"/>
  <c r="H534" i="19"/>
  <c r="F536" i="11"/>
  <c r="G536" i="11"/>
  <c r="F535" i="19" s="1"/>
  <c r="H536" i="11"/>
  <c r="G535" i="19" s="1"/>
  <c r="F537" i="11"/>
  <c r="E536" i="19" s="1"/>
  <c r="G537" i="11"/>
  <c r="F536" i="19" s="1"/>
  <c r="H537" i="11"/>
  <c r="F538" i="11"/>
  <c r="E537" i="19" s="1"/>
  <c r="G538" i="11"/>
  <c r="H538" i="11"/>
  <c r="H537" i="19"/>
  <c r="F539" i="11"/>
  <c r="G539" i="11"/>
  <c r="H539" i="11"/>
  <c r="G538" i="19" s="1"/>
  <c r="H538" i="19"/>
  <c r="F540" i="11"/>
  <c r="G540" i="11"/>
  <c r="F539" i="19" s="1"/>
  <c r="H540" i="11"/>
  <c r="G539" i="19" s="1"/>
  <c r="F541" i="11"/>
  <c r="E540" i="19" s="1"/>
  <c r="G541" i="11"/>
  <c r="F540" i="19" s="1"/>
  <c r="H541" i="11"/>
  <c r="F542" i="11"/>
  <c r="E541" i="19" s="1"/>
  <c r="G542" i="11"/>
  <c r="H542" i="11"/>
  <c r="H541" i="19"/>
  <c r="F543" i="11"/>
  <c r="G543" i="11"/>
  <c r="H543" i="11"/>
  <c r="G542" i="19" s="1"/>
  <c r="H542" i="19"/>
  <c r="F544" i="11"/>
  <c r="G544" i="11"/>
  <c r="F543" i="19" s="1"/>
  <c r="H544" i="11"/>
  <c r="G543" i="19" s="1"/>
  <c r="F545" i="11"/>
  <c r="E544" i="19" s="1"/>
  <c r="G545" i="11"/>
  <c r="F544" i="19" s="1"/>
  <c r="H545" i="11"/>
  <c r="F546" i="11"/>
  <c r="E545" i="19" s="1"/>
  <c r="G546" i="11"/>
  <c r="H546" i="11"/>
  <c r="H545" i="19"/>
  <c r="F547" i="11"/>
  <c r="G547" i="11"/>
  <c r="H547" i="11"/>
  <c r="G546" i="19" s="1"/>
  <c r="H546" i="19"/>
  <c r="F548" i="11"/>
  <c r="G548" i="11"/>
  <c r="F547" i="19" s="1"/>
  <c r="H548" i="11"/>
  <c r="G547" i="19" s="1"/>
  <c r="F549" i="11"/>
  <c r="E548" i="19" s="1"/>
  <c r="G549" i="11"/>
  <c r="F548" i="19" s="1"/>
  <c r="H549" i="11"/>
  <c r="F550" i="11"/>
  <c r="E549" i="19" s="1"/>
  <c r="G550" i="11"/>
  <c r="H550" i="11"/>
  <c r="H549" i="19"/>
  <c r="F551" i="11"/>
  <c r="G551" i="11"/>
  <c r="H551" i="11"/>
  <c r="G550" i="19" s="1"/>
  <c r="H550" i="19"/>
  <c r="F552" i="11"/>
  <c r="G552" i="11"/>
  <c r="F551" i="19" s="1"/>
  <c r="H552" i="11"/>
  <c r="G551" i="19" s="1"/>
  <c r="F553" i="11"/>
  <c r="E552" i="19" s="1"/>
  <c r="G553" i="11"/>
  <c r="F552" i="19" s="1"/>
  <c r="H553" i="11"/>
  <c r="F554" i="11"/>
  <c r="E553" i="19" s="1"/>
  <c r="G554" i="11"/>
  <c r="H554" i="11"/>
  <c r="H553" i="19"/>
  <c r="F555" i="11"/>
  <c r="G555" i="11"/>
  <c r="H555" i="11"/>
  <c r="G554" i="19" s="1"/>
  <c r="H554" i="19"/>
  <c r="F556" i="11"/>
  <c r="G556" i="11"/>
  <c r="F555" i="19" s="1"/>
  <c r="H556" i="11"/>
  <c r="G555" i="19" s="1"/>
  <c r="F557" i="11"/>
  <c r="E556" i="19" s="1"/>
  <c r="G557" i="11"/>
  <c r="F556" i="19" s="1"/>
  <c r="H557" i="11"/>
  <c r="F558" i="11"/>
  <c r="E557" i="19" s="1"/>
  <c r="G558" i="11"/>
  <c r="H558" i="11"/>
  <c r="H557" i="19"/>
  <c r="F559" i="11"/>
  <c r="G559" i="11"/>
  <c r="H559" i="11"/>
  <c r="G558" i="19" s="1"/>
  <c r="H558" i="19"/>
  <c r="F560" i="11"/>
  <c r="G560" i="11"/>
  <c r="H560" i="11"/>
  <c r="F561" i="11"/>
  <c r="G561" i="11"/>
  <c r="H561" i="11"/>
  <c r="H3" i="19"/>
  <c r="H4" i="11"/>
  <c r="G3" i="19" s="1"/>
  <c r="G4" i="11"/>
  <c r="F3" i="19" s="1"/>
  <c r="D4" i="11"/>
  <c r="F4" i="11"/>
  <c r="E3" i="19" s="1"/>
  <c r="I408" i="18"/>
  <c r="I410" i="18"/>
  <c r="I409" i="18"/>
  <c r="I260" i="18"/>
  <c r="I320" i="18"/>
  <c r="I319" i="18"/>
  <c r="C319" i="11" l="1"/>
  <c r="C318" i="19" s="1"/>
  <c r="B199" i="11"/>
  <c r="B279" i="11"/>
  <c r="B187" i="11"/>
  <c r="B186" i="19" s="1"/>
  <c r="B147" i="11"/>
  <c r="B146" i="19" s="1"/>
  <c r="B107" i="11"/>
  <c r="B106" i="19" s="1"/>
  <c r="C307" i="11"/>
  <c r="B235" i="11"/>
  <c r="C163" i="11"/>
  <c r="C162" i="19" s="1"/>
  <c r="B139" i="11"/>
  <c r="B99" i="11"/>
  <c r="B98" i="19" s="1"/>
  <c r="B223" i="11"/>
  <c r="B175" i="11"/>
  <c r="B174" i="19" s="1"/>
  <c r="B119" i="11"/>
  <c r="C91" i="11"/>
  <c r="C90" i="19" s="1"/>
  <c r="B312" i="11"/>
  <c r="B344" i="11"/>
  <c r="C299" i="11"/>
  <c r="B271" i="11"/>
  <c r="B359" i="11"/>
  <c r="B315" i="11"/>
  <c r="B314" i="19" s="1"/>
  <c r="C291" i="11"/>
  <c r="C255" i="11"/>
  <c r="B207" i="11"/>
  <c r="B216" i="11"/>
  <c r="B196" i="11"/>
  <c r="B180" i="11"/>
  <c r="B164" i="11"/>
  <c r="B148" i="11"/>
  <c r="B120" i="11"/>
  <c r="B96" i="11"/>
  <c r="C79" i="11"/>
  <c r="C78" i="19" s="1"/>
  <c r="B61" i="11"/>
  <c r="B60" i="19" s="1"/>
  <c r="C49" i="11"/>
  <c r="C48" i="19" s="1"/>
  <c r="B386" i="11"/>
  <c r="B208" i="11"/>
  <c r="B192" i="11"/>
  <c r="B128" i="11"/>
  <c r="B104" i="11"/>
  <c r="C84" i="11"/>
  <c r="C83" i="19" s="1"/>
  <c r="B70" i="11"/>
  <c r="B69" i="19" s="1"/>
  <c r="C53" i="11"/>
  <c r="C52" i="19" s="1"/>
  <c r="B33" i="11"/>
  <c r="B32" i="19" s="1"/>
  <c r="C9" i="11"/>
  <c r="C8" i="19" s="1"/>
  <c r="B264" i="11"/>
  <c r="B116" i="11"/>
  <c r="B100" i="11"/>
  <c r="B88" i="11"/>
  <c r="C389" i="11"/>
  <c r="C388" i="19" s="1"/>
  <c r="C343" i="11"/>
  <c r="C335" i="11"/>
  <c r="C334" i="19" s="1"/>
  <c r="C263" i="11"/>
  <c r="C262" i="19" s="1"/>
  <c r="B227" i="11"/>
  <c r="C211" i="11"/>
  <c r="C151" i="11"/>
  <c r="B564" i="19"/>
  <c r="B566" i="19"/>
  <c r="C421" i="11"/>
  <c r="C420" i="19" s="1"/>
  <c r="B369" i="11"/>
  <c r="B368" i="19" s="1"/>
  <c r="C217" i="11"/>
  <c r="C216" i="19" s="1"/>
  <c r="C413" i="11"/>
  <c r="C412" i="19" s="1"/>
  <c r="C405" i="11"/>
  <c r="B385" i="11"/>
  <c r="B384" i="19" s="1"/>
  <c r="B351" i="11"/>
  <c r="B350" i="19" s="1"/>
  <c r="C327" i="11"/>
  <c r="C326" i="19" s="1"/>
  <c r="C283" i="11"/>
  <c r="B243" i="11"/>
  <c r="B242" i="19" s="1"/>
  <c r="C397" i="11"/>
  <c r="B377" i="11"/>
  <c r="B376" i="19" s="1"/>
  <c r="C477" i="11"/>
  <c r="C469" i="11"/>
  <c r="C445" i="11"/>
  <c r="C444" i="19" s="1"/>
  <c r="C429" i="11"/>
  <c r="C533" i="11"/>
  <c r="C509" i="11"/>
  <c r="C501" i="11"/>
  <c r="C500" i="19" s="1"/>
  <c r="C437" i="11"/>
  <c r="C436" i="19" s="1"/>
  <c r="C541" i="11"/>
  <c r="C540" i="19" s="1"/>
  <c r="C557" i="11"/>
  <c r="C556" i="19" s="1"/>
  <c r="C525" i="11"/>
  <c r="C493" i="11"/>
  <c r="C461" i="11"/>
  <c r="C549" i="11"/>
  <c r="C517" i="11"/>
  <c r="C516" i="19" s="1"/>
  <c r="C485" i="11"/>
  <c r="C484" i="19" s="1"/>
  <c r="C453" i="11"/>
  <c r="B72" i="11"/>
  <c r="B71" i="19" s="1"/>
  <c r="C381" i="11"/>
  <c r="C373" i="11"/>
  <c r="C363" i="11"/>
  <c r="C362" i="19" s="1"/>
  <c r="C355" i="11"/>
  <c r="C354" i="19" s="1"/>
  <c r="C347" i="11"/>
  <c r="B307" i="11"/>
  <c r="B299" i="11"/>
  <c r="B291" i="11"/>
  <c r="B283" i="11"/>
  <c r="C275" i="11"/>
  <c r="C267" i="11"/>
  <c r="C266" i="19" s="1"/>
  <c r="C247" i="11"/>
  <c r="C239" i="11"/>
  <c r="C238" i="19" s="1"/>
  <c r="C231" i="11"/>
  <c r="C230" i="19" s="1"/>
  <c r="C203" i="11"/>
  <c r="C202" i="19" s="1"/>
  <c r="C191" i="11"/>
  <c r="C179" i="11"/>
  <c r="C178" i="19" s="1"/>
  <c r="C171" i="11"/>
  <c r="C167" i="11"/>
  <c r="C155" i="11"/>
  <c r="C154" i="19" s="1"/>
  <c r="C143" i="11"/>
  <c r="C142" i="19" s="1"/>
  <c r="C123" i="11"/>
  <c r="C122" i="19" s="1"/>
  <c r="C111" i="11"/>
  <c r="C561" i="11"/>
  <c r="C560" i="19" s="1"/>
  <c r="C553" i="11"/>
  <c r="C552" i="19" s="1"/>
  <c r="C545" i="11"/>
  <c r="C544" i="19" s="1"/>
  <c r="C537" i="11"/>
  <c r="C536" i="19" s="1"/>
  <c r="C529" i="11"/>
  <c r="C521" i="11"/>
  <c r="C520" i="19" s="1"/>
  <c r="C513" i="11"/>
  <c r="C512" i="19" s="1"/>
  <c r="C505" i="11"/>
  <c r="C504" i="19" s="1"/>
  <c r="C497" i="11"/>
  <c r="C496" i="19" s="1"/>
  <c r="C489" i="11"/>
  <c r="C488" i="19" s="1"/>
  <c r="C481" i="11"/>
  <c r="C473" i="11"/>
  <c r="C465" i="11"/>
  <c r="C457" i="11"/>
  <c r="C449" i="11"/>
  <c r="C441" i="11"/>
  <c r="C440" i="19" s="1"/>
  <c r="C433" i="11"/>
  <c r="C425" i="11"/>
  <c r="C417" i="11"/>
  <c r="C416" i="19" s="1"/>
  <c r="C409" i="11"/>
  <c r="C408" i="19" s="1"/>
  <c r="C401" i="11"/>
  <c r="C393" i="11"/>
  <c r="C392" i="19" s="1"/>
  <c r="C339" i="11"/>
  <c r="C331" i="11"/>
  <c r="C330" i="19" s="1"/>
  <c r="C323" i="11"/>
  <c r="C322" i="19" s="1"/>
  <c r="C311" i="11"/>
  <c r="C303" i="11"/>
  <c r="C295" i="11"/>
  <c r="C287" i="11"/>
  <c r="B275" i="11"/>
  <c r="C259" i="11"/>
  <c r="C258" i="19" s="1"/>
  <c r="C251" i="11"/>
  <c r="C250" i="19" s="1"/>
  <c r="C219" i="11"/>
  <c r="C218" i="19" s="1"/>
  <c r="C215" i="11"/>
  <c r="C195" i="11"/>
  <c r="C183" i="11"/>
  <c r="C182" i="19" s="1"/>
  <c r="C159" i="11"/>
  <c r="C158" i="19" s="1"/>
  <c r="C135" i="11"/>
  <c r="C134" i="19" s="1"/>
  <c r="C115" i="11"/>
  <c r="C103" i="11"/>
  <c r="C95" i="11"/>
  <c r="C94" i="19" s="1"/>
  <c r="B36" i="11"/>
  <c r="B35" i="19" s="1"/>
  <c r="B561" i="11"/>
  <c r="B303" i="11"/>
  <c r="B295" i="11"/>
  <c r="B287" i="11"/>
  <c r="C279" i="11"/>
  <c r="C271" i="11"/>
  <c r="C270" i="19" s="1"/>
  <c r="C227" i="11"/>
  <c r="C223" i="11"/>
  <c r="B219" i="11"/>
  <c r="B218" i="19" s="1"/>
  <c r="C127" i="11"/>
  <c r="C126" i="19" s="1"/>
  <c r="B48" i="11"/>
  <c r="B47" i="19" s="1"/>
  <c r="B352" i="11"/>
  <c r="B240" i="11"/>
  <c r="B336" i="11"/>
  <c r="B248" i="11"/>
  <c r="B200" i="11"/>
  <c r="B160" i="11"/>
  <c r="B144" i="11"/>
  <c r="B132" i="11"/>
  <c r="B77" i="11"/>
  <c r="B76" i="19" s="1"/>
  <c r="C55" i="11"/>
  <c r="C54" i="19" s="1"/>
  <c r="H560" i="19"/>
  <c r="H562" i="19"/>
  <c r="F558" i="19"/>
  <c r="H556" i="19"/>
  <c r="E555" i="19"/>
  <c r="G553" i="19"/>
  <c r="F550" i="19"/>
  <c r="H548" i="19"/>
  <c r="E547" i="19"/>
  <c r="G545" i="19"/>
  <c r="F542" i="19"/>
  <c r="H540" i="19"/>
  <c r="E539" i="19"/>
  <c r="G537" i="19"/>
  <c r="F534" i="19"/>
  <c r="H532" i="19"/>
  <c r="E531" i="19"/>
  <c r="G529" i="19"/>
  <c r="F526" i="19"/>
  <c r="H524" i="19"/>
  <c r="E523" i="19"/>
  <c r="G521" i="19"/>
  <c r="F518" i="19"/>
  <c r="H516" i="19"/>
  <c r="E515" i="19"/>
  <c r="G513" i="19"/>
  <c r="F510" i="19"/>
  <c r="H508" i="19"/>
  <c r="E507" i="19"/>
  <c r="G505" i="19"/>
  <c r="F502" i="19"/>
  <c r="H500" i="19"/>
  <c r="E499" i="19"/>
  <c r="G497" i="19"/>
  <c r="F494" i="19"/>
  <c r="H492" i="19"/>
  <c r="E491" i="19"/>
  <c r="G489" i="19"/>
  <c r="F486" i="19"/>
  <c r="H484" i="19"/>
  <c r="E483" i="19"/>
  <c r="G481" i="19"/>
  <c r="F478" i="19"/>
  <c r="H476" i="19"/>
  <c r="E475" i="19"/>
  <c r="G473" i="19"/>
  <c r="F470" i="19"/>
  <c r="H468" i="19"/>
  <c r="E467" i="19"/>
  <c r="G465" i="19"/>
  <c r="F462" i="19"/>
  <c r="H460" i="19"/>
  <c r="E459" i="19"/>
  <c r="G457" i="19"/>
  <c r="F454" i="19"/>
  <c r="H452" i="19"/>
  <c r="E451" i="19"/>
  <c r="G449" i="19"/>
  <c r="F446" i="19"/>
  <c r="H444" i="19"/>
  <c r="E443" i="19"/>
  <c r="G441" i="19"/>
  <c r="F438" i="19"/>
  <c r="H436" i="19"/>
  <c r="E435" i="19"/>
  <c r="G433" i="19"/>
  <c r="F430" i="19"/>
  <c r="H428" i="19"/>
  <c r="E427" i="19"/>
  <c r="G560" i="19"/>
  <c r="G562" i="19"/>
  <c r="H559" i="19"/>
  <c r="H561" i="19"/>
  <c r="E558" i="19"/>
  <c r="F557" i="19"/>
  <c r="G556" i="19"/>
  <c r="H555" i="19"/>
  <c r="E554" i="19"/>
  <c r="F553" i="19"/>
  <c r="G552" i="19"/>
  <c r="H551" i="19"/>
  <c r="E550" i="19"/>
  <c r="F549" i="19"/>
  <c r="G548" i="19"/>
  <c r="H547" i="19"/>
  <c r="E546" i="19"/>
  <c r="F545" i="19"/>
  <c r="G544" i="19"/>
  <c r="H543" i="19"/>
  <c r="E542" i="19"/>
  <c r="F541" i="19"/>
  <c r="G540" i="19"/>
  <c r="H539" i="19"/>
  <c r="E538" i="19"/>
  <c r="F537" i="19"/>
  <c r="G536" i="19"/>
  <c r="H535" i="19"/>
  <c r="E534" i="19"/>
  <c r="F533" i="19"/>
  <c r="G532" i="19"/>
  <c r="H531" i="19"/>
  <c r="E530" i="19"/>
  <c r="F529" i="19"/>
  <c r="G528" i="19"/>
  <c r="H527" i="19"/>
  <c r="E526" i="19"/>
  <c r="F525" i="19"/>
  <c r="G524" i="19"/>
  <c r="H523" i="19"/>
  <c r="E522" i="19"/>
  <c r="F521" i="19"/>
  <c r="G520" i="19"/>
  <c r="H519" i="19"/>
  <c r="E518" i="19"/>
  <c r="F517" i="19"/>
  <c r="G516" i="19"/>
  <c r="H515" i="19"/>
  <c r="E514" i="19"/>
  <c r="F513" i="19"/>
  <c r="G512" i="19"/>
  <c r="H511" i="19"/>
  <c r="E510" i="19"/>
  <c r="F509" i="19"/>
  <c r="G508" i="19"/>
  <c r="H507" i="19"/>
  <c r="E506" i="19"/>
  <c r="F505" i="19"/>
  <c r="G504" i="19"/>
  <c r="H503" i="19"/>
  <c r="E502" i="19"/>
  <c r="F501" i="19"/>
  <c r="G500" i="19"/>
  <c r="H499" i="19"/>
  <c r="E498" i="19"/>
  <c r="F497" i="19"/>
  <c r="G496" i="19"/>
  <c r="H495" i="19"/>
  <c r="E494" i="19"/>
  <c r="F493" i="19"/>
  <c r="G492" i="19"/>
  <c r="H491" i="19"/>
  <c r="E490" i="19"/>
  <c r="F489" i="19"/>
  <c r="G488" i="19"/>
  <c r="H487" i="19"/>
  <c r="E486" i="19"/>
  <c r="F485" i="19"/>
  <c r="G484" i="19"/>
  <c r="H483" i="19"/>
  <c r="E482" i="19"/>
  <c r="F481" i="19"/>
  <c r="G480" i="19"/>
  <c r="H479" i="19"/>
  <c r="E478" i="19"/>
  <c r="F477" i="19"/>
  <c r="G476" i="19"/>
  <c r="H475" i="19"/>
  <c r="E474" i="19"/>
  <c r="F473" i="19"/>
  <c r="G472" i="19"/>
  <c r="H471" i="19"/>
  <c r="E470" i="19"/>
  <c r="F469" i="19"/>
  <c r="G468" i="19"/>
  <c r="H467" i="19"/>
  <c r="E466" i="19"/>
  <c r="F465" i="19"/>
  <c r="G464" i="19"/>
  <c r="H463" i="19"/>
  <c r="E462" i="19"/>
  <c r="F461" i="19"/>
  <c r="F560" i="19"/>
  <c r="F562" i="19"/>
  <c r="G559" i="19"/>
  <c r="G561" i="19"/>
  <c r="E560" i="19"/>
  <c r="E562" i="19"/>
  <c r="F559" i="19"/>
  <c r="F561" i="19"/>
  <c r="E559" i="19"/>
  <c r="E561" i="19"/>
  <c r="G557" i="19"/>
  <c r="F554" i="19"/>
  <c r="H552" i="19"/>
  <c r="E551" i="19"/>
  <c r="G549" i="19"/>
  <c r="F546" i="19"/>
  <c r="H544" i="19"/>
  <c r="E543" i="19"/>
  <c r="G541" i="19"/>
  <c r="F538" i="19"/>
  <c r="H536" i="19"/>
  <c r="E535" i="19"/>
  <c r="G533" i="19"/>
  <c r="F530" i="19"/>
  <c r="H528" i="19"/>
  <c r="E527" i="19"/>
  <c r="G525" i="19"/>
  <c r="F522" i="19"/>
  <c r="H520" i="19"/>
  <c r="E519" i="19"/>
  <c r="G517" i="19"/>
  <c r="F514" i="19"/>
  <c r="H512" i="19"/>
  <c r="E511" i="19"/>
  <c r="G509" i="19"/>
  <c r="F506" i="19"/>
  <c r="H504" i="19"/>
  <c r="E503" i="19"/>
  <c r="G501" i="19"/>
  <c r="F498" i="19"/>
  <c r="H496" i="19"/>
  <c r="E495" i="19"/>
  <c r="G493" i="19"/>
  <c r="F490" i="19"/>
  <c r="H488" i="19"/>
  <c r="E487" i="19"/>
  <c r="G485" i="19"/>
  <c r="F482" i="19"/>
  <c r="H480" i="19"/>
  <c r="E479" i="19"/>
  <c r="G477" i="19"/>
  <c r="F474" i="19"/>
  <c r="H472" i="19"/>
  <c r="E471" i="19"/>
  <c r="G469" i="19"/>
  <c r="F466" i="19"/>
  <c r="H464" i="19"/>
  <c r="E463" i="19"/>
  <c r="G461" i="19"/>
  <c r="F458" i="19"/>
  <c r="H456" i="19"/>
  <c r="E455" i="19"/>
  <c r="G453" i="19"/>
  <c r="F450" i="19"/>
  <c r="H448" i="19"/>
  <c r="E447" i="19"/>
  <c r="G445" i="19"/>
  <c r="F442" i="19"/>
  <c r="H440" i="19"/>
  <c r="E439" i="19"/>
  <c r="G437" i="19"/>
  <c r="F434" i="19"/>
  <c r="H432" i="19"/>
  <c r="E431" i="19"/>
  <c r="G429" i="19"/>
  <c r="F426" i="19"/>
  <c r="G425" i="19"/>
  <c r="H424" i="19"/>
  <c r="E423" i="19"/>
  <c r="F422" i="19"/>
  <c r="G421" i="19"/>
  <c r="H420" i="19"/>
  <c r="E419" i="19"/>
  <c r="F418" i="19"/>
  <c r="G417" i="19"/>
  <c r="H416" i="19"/>
  <c r="E415" i="19"/>
  <c r="F414" i="19"/>
  <c r="G413" i="19"/>
  <c r="H412" i="19"/>
  <c r="E411" i="19"/>
  <c r="F410" i="19"/>
  <c r="G409" i="19"/>
  <c r="H408" i="19"/>
  <c r="E407" i="19"/>
  <c r="F406" i="19"/>
  <c r="G405" i="19"/>
  <c r="H404" i="19"/>
  <c r="E403" i="19"/>
  <c r="F402" i="19"/>
  <c r="G401" i="19"/>
  <c r="H400" i="19"/>
  <c r="E399" i="19"/>
  <c r="F398" i="19"/>
  <c r="G397" i="19"/>
  <c r="H396" i="19"/>
  <c r="E395" i="19"/>
  <c r="F394" i="19"/>
  <c r="G393" i="19"/>
  <c r="H392" i="19"/>
  <c r="E391" i="19"/>
  <c r="F390" i="19"/>
  <c r="G389" i="19"/>
  <c r="H388" i="19"/>
  <c r="E387" i="19"/>
  <c r="F386" i="19"/>
  <c r="G385" i="19"/>
  <c r="H384" i="19"/>
  <c r="E383" i="19"/>
  <c r="F382" i="19"/>
  <c r="G381" i="19"/>
  <c r="H380" i="19"/>
  <c r="E379" i="19"/>
  <c r="F378" i="19"/>
  <c r="G377" i="19"/>
  <c r="H376" i="19"/>
  <c r="E375" i="19"/>
  <c r="F374" i="19"/>
  <c r="G373" i="19"/>
  <c r="H372" i="19"/>
  <c r="E371" i="19"/>
  <c r="F370" i="19"/>
  <c r="G369" i="19"/>
  <c r="H368" i="19"/>
  <c r="E367" i="19"/>
  <c r="F366" i="19"/>
  <c r="G365" i="19"/>
  <c r="H364" i="19"/>
  <c r="E363" i="19"/>
  <c r="F362" i="19"/>
  <c r="G361" i="19"/>
  <c r="H360" i="19"/>
  <c r="E359" i="19"/>
  <c r="F358" i="19"/>
  <c r="G357" i="19"/>
  <c r="H356" i="19"/>
  <c r="E355" i="19"/>
  <c r="F354" i="19"/>
  <c r="G353" i="19"/>
  <c r="H352" i="19"/>
  <c r="E351" i="19"/>
  <c r="F350" i="19"/>
  <c r="G349" i="19"/>
  <c r="H348" i="19"/>
  <c r="E347" i="19"/>
  <c r="F346" i="19"/>
  <c r="G345" i="19"/>
  <c r="H344" i="19"/>
  <c r="E343" i="19"/>
  <c r="F342" i="19"/>
  <c r="G341" i="19"/>
  <c r="H340" i="19"/>
  <c r="E339" i="19"/>
  <c r="F338" i="19"/>
  <c r="G337" i="19"/>
  <c r="H336" i="19"/>
  <c r="E335" i="19"/>
  <c r="F334" i="19"/>
  <c r="G333" i="19"/>
  <c r="H332" i="19"/>
  <c r="E331" i="19"/>
  <c r="F330" i="19"/>
  <c r="G329" i="19"/>
  <c r="H328" i="19"/>
  <c r="E327" i="19"/>
  <c r="F326" i="19"/>
  <c r="G325" i="19"/>
  <c r="H324" i="19"/>
  <c r="E323" i="19"/>
  <c r="F322" i="19"/>
  <c r="G321" i="19"/>
  <c r="H320" i="19"/>
  <c r="E319" i="19"/>
  <c r="F318" i="19"/>
  <c r="G317" i="19"/>
  <c r="H316" i="19"/>
  <c r="E315" i="19"/>
  <c r="F314" i="19"/>
  <c r="G313" i="19"/>
  <c r="H312" i="19"/>
  <c r="E311" i="19"/>
  <c r="F310" i="19"/>
  <c r="G309" i="19"/>
  <c r="H308" i="19"/>
  <c r="E307" i="19"/>
  <c r="F306" i="19"/>
  <c r="G305" i="19"/>
  <c r="H304" i="19"/>
  <c r="E303" i="19"/>
  <c r="F302" i="19"/>
  <c r="G301" i="19"/>
  <c r="H300" i="19"/>
  <c r="E299" i="19"/>
  <c r="F298" i="19"/>
  <c r="G297" i="19"/>
  <c r="H296" i="19"/>
  <c r="E295" i="19"/>
  <c r="F294" i="19"/>
  <c r="G293" i="19"/>
  <c r="H292" i="19"/>
  <c r="G460" i="19"/>
  <c r="H459" i="19"/>
  <c r="E458" i="19"/>
  <c r="F457" i="19"/>
  <c r="G456" i="19"/>
  <c r="H455" i="19"/>
  <c r="E454" i="19"/>
  <c r="F453" i="19"/>
  <c r="G452" i="19"/>
  <c r="H451" i="19"/>
  <c r="E450" i="19"/>
  <c r="F449" i="19"/>
  <c r="G448" i="19"/>
  <c r="H447" i="19"/>
  <c r="E446" i="19"/>
  <c r="F445" i="19"/>
  <c r="G444" i="19"/>
  <c r="H443" i="19"/>
  <c r="E442" i="19"/>
  <c r="F441" i="19"/>
  <c r="G440" i="19"/>
  <c r="H439" i="19"/>
  <c r="E438" i="19"/>
  <c r="F437" i="19"/>
  <c r="G436" i="19"/>
  <c r="H435" i="19"/>
  <c r="E434" i="19"/>
  <c r="F433" i="19"/>
  <c r="G432" i="19"/>
  <c r="H431" i="19"/>
  <c r="E430" i="19"/>
  <c r="F429" i="19"/>
  <c r="G428" i="19"/>
  <c r="H427" i="19"/>
  <c r="E426" i="19"/>
  <c r="F425" i="19"/>
  <c r="G424" i="19"/>
  <c r="H423" i="19"/>
  <c r="E422" i="19"/>
  <c r="F421" i="19"/>
  <c r="G420" i="19"/>
  <c r="H419" i="19"/>
  <c r="E418" i="19"/>
  <c r="F417" i="19"/>
  <c r="G416" i="19"/>
  <c r="H415" i="19"/>
  <c r="E414" i="19"/>
  <c r="F413" i="19"/>
  <c r="G412" i="19"/>
  <c r="H411" i="19"/>
  <c r="E410" i="19"/>
  <c r="F409" i="19"/>
  <c r="G408" i="19"/>
  <c r="H407" i="19"/>
  <c r="E406" i="19"/>
  <c r="F405" i="19"/>
  <c r="G404" i="19"/>
  <c r="H403" i="19"/>
  <c r="E402" i="19"/>
  <c r="F401" i="19"/>
  <c r="G400" i="19"/>
  <c r="H399" i="19"/>
  <c r="E398" i="19"/>
  <c r="F397" i="19"/>
  <c r="G396" i="19"/>
  <c r="H395" i="19"/>
  <c r="E394" i="19"/>
  <c r="F393" i="19"/>
  <c r="G392" i="19"/>
  <c r="H391" i="19"/>
  <c r="E390" i="19"/>
  <c r="F389" i="19"/>
  <c r="G388" i="19"/>
  <c r="H387" i="19"/>
  <c r="E386" i="19"/>
  <c r="F385" i="19"/>
  <c r="G384" i="19"/>
  <c r="H383" i="19"/>
  <c r="E382" i="19"/>
  <c r="F381" i="19"/>
  <c r="G380" i="19"/>
  <c r="H379" i="19"/>
  <c r="E378" i="19"/>
  <c r="F377" i="19"/>
  <c r="G376" i="19"/>
  <c r="H375" i="19"/>
  <c r="E374" i="19"/>
  <c r="F373" i="19"/>
  <c r="G372" i="19"/>
  <c r="H371" i="19"/>
  <c r="E370" i="19"/>
  <c r="F369" i="19"/>
  <c r="G368" i="19"/>
  <c r="H367" i="19"/>
  <c r="E366" i="19"/>
  <c r="F365" i="19"/>
  <c r="G364" i="19"/>
  <c r="H363" i="19"/>
  <c r="E362" i="19"/>
  <c r="F361" i="19"/>
  <c r="G360" i="19"/>
  <c r="H359" i="19"/>
  <c r="E358" i="19"/>
  <c r="F357" i="19"/>
  <c r="G356" i="19"/>
  <c r="H355" i="19"/>
  <c r="E354" i="19"/>
  <c r="F353" i="19"/>
  <c r="G352" i="19"/>
  <c r="H351" i="19"/>
  <c r="E350" i="19"/>
  <c r="F349" i="19"/>
  <c r="G348" i="19"/>
  <c r="H347" i="19"/>
  <c r="E346" i="19"/>
  <c r="F345" i="19"/>
  <c r="G344" i="19"/>
  <c r="H343" i="19"/>
  <c r="E342" i="19"/>
  <c r="F341" i="19"/>
  <c r="G340" i="19"/>
  <c r="H339" i="19"/>
  <c r="E338" i="19"/>
  <c r="F337" i="19"/>
  <c r="G336" i="19"/>
  <c r="H335" i="19"/>
  <c r="E334" i="19"/>
  <c r="F333" i="19"/>
  <c r="G332" i="19"/>
  <c r="H331" i="19"/>
  <c r="E330" i="19"/>
  <c r="F329" i="19"/>
  <c r="G328" i="19"/>
  <c r="H327" i="19"/>
  <c r="E326" i="19"/>
  <c r="F325" i="19"/>
  <c r="G324" i="19"/>
  <c r="H323" i="19"/>
  <c r="E322" i="19"/>
  <c r="F321" i="19"/>
  <c r="G320" i="19"/>
  <c r="H319" i="19"/>
  <c r="E318" i="19"/>
  <c r="F317" i="19"/>
  <c r="G316" i="19"/>
  <c r="H315" i="19"/>
  <c r="E314" i="19"/>
  <c r="F313" i="19"/>
  <c r="G312" i="19"/>
  <c r="H311" i="19"/>
  <c r="E310" i="19"/>
  <c r="F309" i="19"/>
  <c r="G308" i="19"/>
  <c r="H307" i="19"/>
  <c r="E306" i="19"/>
  <c r="F305" i="19"/>
  <c r="G304" i="19"/>
  <c r="H303" i="19"/>
  <c r="E302" i="19"/>
  <c r="F301" i="19"/>
  <c r="G300" i="19"/>
  <c r="H299" i="19"/>
  <c r="G84" i="19"/>
  <c r="H83" i="19"/>
  <c r="E82" i="19"/>
  <c r="E291" i="19"/>
  <c r="F290" i="19"/>
  <c r="G289" i="19"/>
  <c r="H288" i="19"/>
  <c r="E287" i="19"/>
  <c r="F286" i="19"/>
  <c r="G285" i="19"/>
  <c r="H284" i="19"/>
  <c r="E283" i="19"/>
  <c r="F282" i="19"/>
  <c r="G281" i="19"/>
  <c r="H280" i="19"/>
  <c r="E279" i="19"/>
  <c r="F278" i="19"/>
  <c r="G277" i="19"/>
  <c r="H276" i="19"/>
  <c r="E275" i="19"/>
  <c r="F274" i="19"/>
  <c r="G273" i="19"/>
  <c r="H272" i="19"/>
  <c r="E271" i="19"/>
  <c r="F270" i="19"/>
  <c r="G269" i="19"/>
  <c r="H268" i="19"/>
  <c r="E267" i="19"/>
  <c r="F266" i="19"/>
  <c r="G265" i="19"/>
  <c r="H264" i="19"/>
  <c r="E263" i="19"/>
  <c r="F262" i="19"/>
  <c r="G261" i="19"/>
  <c r="H260" i="19"/>
  <c r="E259" i="19"/>
  <c r="F258" i="19"/>
  <c r="G257" i="19"/>
  <c r="H256" i="19"/>
  <c r="E255" i="19"/>
  <c r="F254" i="19"/>
  <c r="G253" i="19"/>
  <c r="H252" i="19"/>
  <c r="E251" i="19"/>
  <c r="F250" i="19"/>
  <c r="G249" i="19"/>
  <c r="H248" i="19"/>
  <c r="E247" i="19"/>
  <c r="F246" i="19"/>
  <c r="G245" i="19"/>
  <c r="H244" i="19"/>
  <c r="E243" i="19"/>
  <c r="F242" i="19"/>
  <c r="G241" i="19"/>
  <c r="H240" i="19"/>
  <c r="E239" i="19"/>
  <c r="F238" i="19"/>
  <c r="G237" i="19"/>
  <c r="H236" i="19"/>
  <c r="E235" i="19"/>
  <c r="F234" i="19"/>
  <c r="G233" i="19"/>
  <c r="H232" i="19"/>
  <c r="E231" i="19"/>
  <c r="F230" i="19"/>
  <c r="G229" i="19"/>
  <c r="H228" i="19"/>
  <c r="E227" i="19"/>
  <c r="F226" i="19"/>
  <c r="G225" i="19"/>
  <c r="H224" i="19"/>
  <c r="E223" i="19"/>
  <c r="F222" i="19"/>
  <c r="G221" i="19"/>
  <c r="H220" i="19"/>
  <c r="E219" i="19"/>
  <c r="F218" i="19"/>
  <c r="G217" i="19"/>
  <c r="H216" i="19"/>
  <c r="E215" i="19"/>
  <c r="F214" i="19"/>
  <c r="G213" i="19"/>
  <c r="H212" i="19"/>
  <c r="E211" i="19"/>
  <c r="F210" i="19"/>
  <c r="G209" i="19"/>
  <c r="H208" i="19"/>
  <c r="E207" i="19"/>
  <c r="F206" i="19"/>
  <c r="G205" i="19"/>
  <c r="H204" i="19"/>
  <c r="E203" i="19"/>
  <c r="F202" i="19"/>
  <c r="G201" i="19"/>
  <c r="H200" i="19"/>
  <c r="E199" i="19"/>
  <c r="F198" i="19"/>
  <c r="G197" i="19"/>
  <c r="H196" i="19"/>
  <c r="E195" i="19"/>
  <c r="F194" i="19"/>
  <c r="G193" i="19"/>
  <c r="H192" i="19"/>
  <c r="E191" i="19"/>
  <c r="F190" i="19"/>
  <c r="G189" i="19"/>
  <c r="H188" i="19"/>
  <c r="E187" i="19"/>
  <c r="F186" i="19"/>
  <c r="G185" i="19"/>
  <c r="H184" i="19"/>
  <c r="E183" i="19"/>
  <c r="F182" i="19"/>
  <c r="G181" i="19"/>
  <c r="H180" i="19"/>
  <c r="E179" i="19"/>
  <c r="F178" i="19"/>
  <c r="G177" i="19"/>
  <c r="H176" i="19"/>
  <c r="E175" i="19"/>
  <c r="F174" i="19"/>
  <c r="G173" i="19"/>
  <c r="H172" i="19"/>
  <c r="E171" i="19"/>
  <c r="F170" i="19"/>
  <c r="G169" i="19"/>
  <c r="H168" i="19"/>
  <c r="E167" i="19"/>
  <c r="F166" i="19"/>
  <c r="G165" i="19"/>
  <c r="H164" i="19"/>
  <c r="E163" i="19"/>
  <c r="F162" i="19"/>
  <c r="G161" i="19"/>
  <c r="H160" i="19"/>
  <c r="E159" i="19"/>
  <c r="F158" i="19"/>
  <c r="G157" i="19"/>
  <c r="H156" i="19"/>
  <c r="E155" i="19"/>
  <c r="F154" i="19"/>
  <c r="G153" i="19"/>
  <c r="H152" i="19"/>
  <c r="E151" i="19"/>
  <c r="F150" i="19"/>
  <c r="G149" i="19"/>
  <c r="H148" i="19"/>
  <c r="E147" i="19"/>
  <c r="F146" i="19"/>
  <c r="G145" i="19"/>
  <c r="H144" i="19"/>
  <c r="E143" i="19"/>
  <c r="F142" i="19"/>
  <c r="G141" i="19"/>
  <c r="H140" i="19"/>
  <c r="E139" i="19"/>
  <c r="F138" i="19"/>
  <c r="G137" i="19"/>
  <c r="H136" i="19"/>
  <c r="E135" i="19"/>
  <c r="F134" i="19"/>
  <c r="G133" i="19"/>
  <c r="H132" i="19"/>
  <c r="E131" i="19"/>
  <c r="F130" i="19"/>
  <c r="G129" i="19"/>
  <c r="H128" i="19"/>
  <c r="E127" i="19"/>
  <c r="F126" i="19"/>
  <c r="G125" i="19"/>
  <c r="H124" i="19"/>
  <c r="E123" i="19"/>
  <c r="F122" i="19"/>
  <c r="E298" i="19"/>
  <c r="F297" i="19"/>
  <c r="G296" i="19"/>
  <c r="H295" i="19"/>
  <c r="E294" i="19"/>
  <c r="F293" i="19"/>
  <c r="G292" i="19"/>
  <c r="H291" i="19"/>
  <c r="E290" i="19"/>
  <c r="F289" i="19"/>
  <c r="G288" i="19"/>
  <c r="H287" i="19"/>
  <c r="E286" i="19"/>
  <c r="F285" i="19"/>
  <c r="G284" i="19"/>
  <c r="H283" i="19"/>
  <c r="E282" i="19"/>
  <c r="F281" i="19"/>
  <c r="G280" i="19"/>
  <c r="H279" i="19"/>
  <c r="E278" i="19"/>
  <c r="F277" i="19"/>
  <c r="G276" i="19"/>
  <c r="H275" i="19"/>
  <c r="E274" i="19"/>
  <c r="F273" i="19"/>
  <c r="G272" i="19"/>
  <c r="H271" i="19"/>
  <c r="E270" i="19"/>
  <c r="F269" i="19"/>
  <c r="G268" i="19"/>
  <c r="H267" i="19"/>
  <c r="E266" i="19"/>
  <c r="F265" i="19"/>
  <c r="G264" i="19"/>
  <c r="H263" i="19"/>
  <c r="E262" i="19"/>
  <c r="F261" i="19"/>
  <c r="G260" i="19"/>
  <c r="H259" i="19"/>
  <c r="E258" i="19"/>
  <c r="F257" i="19"/>
  <c r="G256" i="19"/>
  <c r="H255" i="19"/>
  <c r="E254" i="19"/>
  <c r="F253" i="19"/>
  <c r="G252" i="19"/>
  <c r="H251" i="19"/>
  <c r="E250" i="19"/>
  <c r="F249" i="19"/>
  <c r="G248" i="19"/>
  <c r="H247" i="19"/>
  <c r="E246" i="19"/>
  <c r="F245" i="19"/>
  <c r="G244" i="19"/>
  <c r="H243" i="19"/>
  <c r="E242" i="19"/>
  <c r="F241" i="19"/>
  <c r="G240" i="19"/>
  <c r="H239" i="19"/>
  <c r="E238" i="19"/>
  <c r="F237" i="19"/>
  <c r="G236" i="19"/>
  <c r="H235" i="19"/>
  <c r="E234" i="19"/>
  <c r="F233" i="19"/>
  <c r="G232" i="19"/>
  <c r="H231" i="19"/>
  <c r="E230" i="19"/>
  <c r="F229" i="19"/>
  <c r="G228" i="19"/>
  <c r="H227" i="19"/>
  <c r="E226" i="19"/>
  <c r="F225" i="19"/>
  <c r="G224" i="19"/>
  <c r="H223" i="19"/>
  <c r="E222" i="19"/>
  <c r="F221" i="19"/>
  <c r="G220" i="19"/>
  <c r="H219" i="19"/>
  <c r="E218" i="19"/>
  <c r="F217" i="19"/>
  <c r="G216" i="19"/>
  <c r="H215" i="19"/>
  <c r="E214" i="19"/>
  <c r="F213" i="19"/>
  <c r="G212" i="19"/>
  <c r="H211" i="19"/>
  <c r="E210" i="19"/>
  <c r="F209" i="19"/>
  <c r="G208" i="19"/>
  <c r="H207" i="19"/>
  <c r="E206" i="19"/>
  <c r="F205" i="19"/>
  <c r="G204" i="19"/>
  <c r="H203" i="19"/>
  <c r="E202" i="19"/>
  <c r="F201" i="19"/>
  <c r="G200" i="19"/>
  <c r="H199" i="19"/>
  <c r="E198" i="19"/>
  <c r="F197" i="19"/>
  <c r="G196" i="19"/>
  <c r="H195" i="19"/>
  <c r="E194" i="19"/>
  <c r="F193" i="19"/>
  <c r="G192" i="19"/>
  <c r="H191" i="19"/>
  <c r="E190" i="19"/>
  <c r="F189" i="19"/>
  <c r="G188" i="19"/>
  <c r="H187" i="19"/>
  <c r="E186" i="19"/>
  <c r="F185" i="19"/>
  <c r="G184" i="19"/>
  <c r="H183" i="19"/>
  <c r="E182" i="19"/>
  <c r="F181" i="19"/>
  <c r="G180" i="19"/>
  <c r="H179" i="19"/>
  <c r="E178" i="19"/>
  <c r="F177" i="19"/>
  <c r="G176" i="19"/>
  <c r="H175" i="19"/>
  <c r="E174" i="19"/>
  <c r="F173" i="19"/>
  <c r="G172" i="19"/>
  <c r="H171" i="19"/>
  <c r="E170" i="19"/>
  <c r="F169" i="19"/>
  <c r="G168" i="19"/>
  <c r="H167" i="19"/>
  <c r="E166" i="19"/>
  <c r="F165" i="19"/>
  <c r="G164" i="19"/>
  <c r="H163" i="19"/>
  <c r="E162" i="19"/>
  <c r="F161" i="19"/>
  <c r="G160" i="19"/>
  <c r="H159" i="19"/>
  <c r="E158" i="19"/>
  <c r="F157" i="19"/>
  <c r="G156" i="19"/>
  <c r="H155" i="19"/>
  <c r="E154" i="19"/>
  <c r="F153" i="19"/>
  <c r="G152" i="19"/>
  <c r="H151" i="19"/>
  <c r="E150" i="19"/>
  <c r="F149" i="19"/>
  <c r="G148" i="19"/>
  <c r="H147" i="19"/>
  <c r="E146" i="19"/>
  <c r="F145" i="19"/>
  <c r="G144" i="19"/>
  <c r="H143" i="19"/>
  <c r="E142" i="19"/>
  <c r="F141" i="19"/>
  <c r="G140" i="19"/>
  <c r="H139" i="19"/>
  <c r="E138" i="19"/>
  <c r="F137" i="19"/>
  <c r="G136" i="19"/>
  <c r="H135" i="19"/>
  <c r="E134" i="19"/>
  <c r="F133" i="19"/>
  <c r="G132" i="19"/>
  <c r="H131" i="19"/>
  <c r="E130" i="19"/>
  <c r="F129" i="19"/>
  <c r="G121" i="19"/>
  <c r="H120" i="19"/>
  <c r="E119" i="19"/>
  <c r="F118" i="19"/>
  <c r="G117" i="19"/>
  <c r="H116" i="19"/>
  <c r="E115" i="19"/>
  <c r="F114" i="19"/>
  <c r="G113" i="19"/>
  <c r="H112" i="19"/>
  <c r="E111" i="19"/>
  <c r="F110" i="19"/>
  <c r="G109" i="19"/>
  <c r="H108" i="19"/>
  <c r="E107" i="19"/>
  <c r="F106" i="19"/>
  <c r="G105" i="19"/>
  <c r="H104" i="19"/>
  <c r="E103" i="19"/>
  <c r="F102" i="19"/>
  <c r="G101" i="19"/>
  <c r="H100" i="19"/>
  <c r="E99" i="19"/>
  <c r="F98" i="19"/>
  <c r="G97" i="19"/>
  <c r="H96" i="19"/>
  <c r="E95" i="19"/>
  <c r="F94" i="19"/>
  <c r="G93" i="19"/>
  <c r="H92" i="19"/>
  <c r="E91" i="19"/>
  <c r="F90" i="19"/>
  <c r="G89" i="19"/>
  <c r="H88" i="19"/>
  <c r="E87" i="19"/>
  <c r="F86" i="19"/>
  <c r="G85" i="19"/>
  <c r="G128" i="19"/>
  <c r="H127" i="19"/>
  <c r="E126" i="19"/>
  <c r="F125" i="19"/>
  <c r="G124" i="19"/>
  <c r="H123" i="19"/>
  <c r="E122" i="19"/>
  <c r="F121" i="19"/>
  <c r="G120" i="19"/>
  <c r="H119" i="19"/>
  <c r="E118" i="19"/>
  <c r="F117" i="19"/>
  <c r="G116" i="19"/>
  <c r="H115" i="19"/>
  <c r="E114" i="19"/>
  <c r="F113" i="19"/>
  <c r="G112" i="19"/>
  <c r="H111" i="19"/>
  <c r="E110" i="19"/>
  <c r="F109" i="19"/>
  <c r="G108" i="19"/>
  <c r="H107" i="19"/>
  <c r="E106" i="19"/>
  <c r="F105" i="19"/>
  <c r="G104" i="19"/>
  <c r="H103" i="19"/>
  <c r="E102" i="19"/>
  <c r="F101" i="19"/>
  <c r="G100" i="19"/>
  <c r="H99" i="19"/>
  <c r="E98" i="19"/>
  <c r="F97" i="19"/>
  <c r="G96" i="19"/>
  <c r="H95" i="19"/>
  <c r="E94" i="19"/>
  <c r="F93" i="19"/>
  <c r="G92" i="19"/>
  <c r="H91" i="19"/>
  <c r="E90" i="19"/>
  <c r="F89" i="19"/>
  <c r="G88" i="19"/>
  <c r="H87" i="19"/>
  <c r="E86" i="19"/>
  <c r="F85" i="19"/>
  <c r="H84" i="19"/>
  <c r="E83" i="19"/>
  <c r="F82" i="19"/>
  <c r="C222" i="19"/>
  <c r="B226" i="19"/>
  <c r="C124" i="19"/>
  <c r="C560" i="11"/>
  <c r="C559" i="19" s="1"/>
  <c r="D561" i="19"/>
  <c r="C558" i="19"/>
  <c r="C554" i="19"/>
  <c r="C550" i="19"/>
  <c r="B546" i="19"/>
  <c r="C542" i="19"/>
  <c r="C538" i="19"/>
  <c r="C534" i="19"/>
  <c r="B530" i="19"/>
  <c r="B526" i="19"/>
  <c r="B522" i="19"/>
  <c r="C518" i="19"/>
  <c r="C514" i="19"/>
  <c r="C510" i="19"/>
  <c r="B506" i="19"/>
  <c r="C502" i="19"/>
  <c r="C498" i="19"/>
  <c r="C494" i="19"/>
  <c r="B490" i="19"/>
  <c r="C486" i="19"/>
  <c r="C482" i="19"/>
  <c r="B478" i="19"/>
  <c r="B474" i="19"/>
  <c r="B470" i="19"/>
  <c r="B450" i="19"/>
  <c r="B446" i="19"/>
  <c r="C442" i="19"/>
  <c r="C438" i="19"/>
  <c r="C434" i="19"/>
  <c r="B430" i="19"/>
  <c r="B426" i="19"/>
  <c r="B422" i="19"/>
  <c r="C418" i="19"/>
  <c r="C414" i="19"/>
  <c r="C410" i="19"/>
  <c r="C406" i="19"/>
  <c r="B402" i="19"/>
  <c r="B398" i="19"/>
  <c r="B394" i="19"/>
  <c r="C390" i="19"/>
  <c r="C386" i="19"/>
  <c r="B382" i="19"/>
  <c r="B378" i="19"/>
  <c r="B374" i="19"/>
  <c r="B370" i="19"/>
  <c r="C365" i="11"/>
  <c r="C364" i="19" s="1"/>
  <c r="D366" i="19"/>
  <c r="C360" i="19"/>
  <c r="C356" i="19"/>
  <c r="C352" i="19"/>
  <c r="B348" i="19"/>
  <c r="B344" i="19"/>
  <c r="C248" i="19"/>
  <c r="C170" i="19"/>
  <c r="B156" i="19"/>
  <c r="B120" i="19"/>
  <c r="C557" i="19"/>
  <c r="C549" i="19"/>
  <c r="C541" i="19"/>
  <c r="B537" i="19"/>
  <c r="B533" i="19"/>
  <c r="B525" i="19"/>
  <c r="B521" i="19"/>
  <c r="B513" i="19"/>
  <c r="B509" i="19"/>
  <c r="B501" i="19"/>
  <c r="B481" i="19"/>
  <c r="B473" i="19"/>
  <c r="D469" i="19"/>
  <c r="D465" i="19"/>
  <c r="D461" i="19"/>
  <c r="D457" i="19"/>
  <c r="D453" i="19"/>
  <c r="B449" i="19"/>
  <c r="B445" i="19"/>
  <c r="B437" i="19"/>
  <c r="B429" i="19"/>
  <c r="D468" i="19"/>
  <c r="D464" i="19"/>
  <c r="D460" i="19"/>
  <c r="D456" i="19"/>
  <c r="B122" i="19"/>
  <c r="D367" i="19"/>
  <c r="C561" i="19"/>
  <c r="B340" i="19"/>
  <c r="B336" i="19"/>
  <c r="C332" i="19"/>
  <c r="C328" i="19"/>
  <c r="C324" i="19"/>
  <c r="C320" i="19"/>
  <c r="B316" i="19"/>
  <c r="B312" i="19"/>
  <c r="B308" i="19"/>
  <c r="D304" i="19"/>
  <c r="D300" i="19"/>
  <c r="D296" i="19"/>
  <c r="D292" i="19"/>
  <c r="D288" i="19"/>
  <c r="D284" i="19"/>
  <c r="D280" i="19"/>
  <c r="D276" i="19"/>
  <c r="D272" i="19"/>
  <c r="C268" i="19"/>
  <c r="C264" i="19"/>
  <c r="C260" i="19"/>
  <c r="C256" i="19"/>
  <c r="B252" i="19"/>
  <c r="B248" i="19"/>
  <c r="B244" i="19"/>
  <c r="B240" i="19"/>
  <c r="C236" i="19"/>
  <c r="C232" i="19"/>
  <c r="C228" i="19"/>
  <c r="D224" i="19"/>
  <c r="D220" i="19"/>
  <c r="B216" i="19"/>
  <c r="B212" i="19"/>
  <c r="B208" i="19"/>
  <c r="C204" i="19"/>
  <c r="C200" i="19"/>
  <c r="C196" i="19"/>
  <c r="B192" i="19"/>
  <c r="B188" i="19"/>
  <c r="B184" i="19"/>
  <c r="C180" i="19"/>
  <c r="C176" i="19"/>
  <c r="B172" i="19"/>
  <c r="B168" i="19"/>
  <c r="B164" i="19"/>
  <c r="C160" i="19"/>
  <c r="C156" i="19"/>
  <c r="C152" i="19"/>
  <c r="B148" i="19"/>
  <c r="B144" i="19"/>
  <c r="C140" i="19"/>
  <c r="C136" i="19"/>
  <c r="C132" i="19"/>
  <c r="B128" i="19"/>
  <c r="B124" i="19"/>
  <c r="C120" i="19"/>
  <c r="C116" i="19"/>
  <c r="B112" i="19"/>
  <c r="B108" i="19"/>
  <c r="B104" i="19"/>
  <c r="B100" i="19"/>
  <c r="B96" i="19"/>
  <c r="C92" i="19"/>
  <c r="C88" i="19"/>
  <c r="C563" i="19"/>
  <c r="B417" i="19"/>
  <c r="B409" i="19"/>
  <c r="B405" i="19"/>
  <c r="C401" i="19"/>
  <c r="C397" i="19"/>
  <c r="C393" i="19"/>
  <c r="C389" i="19"/>
  <c r="C385" i="19"/>
  <c r="C381" i="19"/>
  <c r="C377" i="19"/>
  <c r="C373" i="19"/>
  <c r="C363" i="19"/>
  <c r="C359" i="19"/>
  <c r="C355" i="19"/>
  <c r="C351" i="19"/>
  <c r="C347" i="19"/>
  <c r="C343" i="19"/>
  <c r="C339" i="19"/>
  <c r="C335" i="19"/>
  <c r="C331" i="19"/>
  <c r="C327" i="19"/>
  <c r="C323" i="19"/>
  <c r="C319" i="19"/>
  <c r="C315" i="19"/>
  <c r="C311" i="19"/>
  <c r="D303" i="19"/>
  <c r="D299" i="19"/>
  <c r="D295" i="19"/>
  <c r="D291" i="19"/>
  <c r="D287" i="19"/>
  <c r="D283" i="19"/>
  <c r="D279" i="19"/>
  <c r="D275" i="19"/>
  <c r="D271" i="19"/>
  <c r="C267" i="19"/>
  <c r="C263" i="19"/>
  <c r="C259" i="19"/>
  <c r="C255" i="19"/>
  <c r="C251" i="19"/>
  <c r="C247" i="19"/>
  <c r="C243" i="19"/>
  <c r="C239" i="19"/>
  <c r="C235" i="19"/>
  <c r="C231" i="19"/>
  <c r="D223" i="19"/>
  <c r="D219" i="19"/>
  <c r="C215" i="19"/>
  <c r="C211" i="19"/>
  <c r="C207" i="19"/>
  <c r="C203" i="19"/>
  <c r="C199" i="19"/>
  <c r="C195" i="19"/>
  <c r="C191" i="19"/>
  <c r="C187" i="19"/>
  <c r="C183" i="19"/>
  <c r="C179" i="19"/>
  <c r="C175" i="19"/>
  <c r="C171" i="19"/>
  <c r="C167" i="19"/>
  <c r="C163" i="19"/>
  <c r="C159" i="19"/>
  <c r="C155" i="19"/>
  <c r="C151" i="19"/>
  <c r="C147" i="19"/>
  <c r="C143" i="19"/>
  <c r="C139" i="19"/>
  <c r="C135" i="19"/>
  <c r="C131" i="19"/>
  <c r="C127" i="19"/>
  <c r="C123" i="19"/>
  <c r="C119" i="19"/>
  <c r="C115" i="19"/>
  <c r="C111" i="19"/>
  <c r="C107" i="19"/>
  <c r="C103" i="19"/>
  <c r="C99" i="19"/>
  <c r="C95" i="19"/>
  <c r="C91" i="19"/>
  <c r="C87" i="19"/>
  <c r="C84" i="19"/>
  <c r="C562" i="19"/>
  <c r="C564" i="19"/>
  <c r="B353" i="11"/>
  <c r="B352" i="19" s="1"/>
  <c r="C349" i="11"/>
  <c r="C348" i="19" s="1"/>
  <c r="B133" i="11"/>
  <c r="B132" i="19" s="1"/>
  <c r="C129" i="11"/>
  <c r="C128" i="19" s="1"/>
  <c r="B117" i="11"/>
  <c r="B116" i="19" s="1"/>
  <c r="C113" i="11"/>
  <c r="C112" i="19" s="1"/>
  <c r="B394" i="11"/>
  <c r="C383" i="11"/>
  <c r="C382" i="19" s="1"/>
  <c r="B321" i="11"/>
  <c r="B320" i="19" s="1"/>
  <c r="B360" i="11"/>
  <c r="C345" i="11"/>
  <c r="C344" i="19" s="1"/>
  <c r="B320" i="11"/>
  <c r="B296" i="11"/>
  <c r="B256" i="11"/>
  <c r="B232" i="11"/>
  <c r="B176" i="11"/>
  <c r="C406" i="11"/>
  <c r="B153" i="11"/>
  <c r="B152" i="19" s="1"/>
  <c r="C149" i="11"/>
  <c r="C148" i="19" s="1"/>
  <c r="B328" i="11"/>
  <c r="C313" i="11"/>
  <c r="C312" i="19" s="1"/>
  <c r="B289" i="11"/>
  <c r="B288" i="19" s="1"/>
  <c r="C285" i="11"/>
  <c r="C284" i="19" s="1"/>
  <c r="B272" i="11"/>
  <c r="B466" i="11"/>
  <c r="C428" i="11"/>
  <c r="C427" i="19" s="1"/>
  <c r="B370" i="11"/>
  <c r="B369" i="19" s="1"/>
  <c r="C432" i="11"/>
  <c r="C534" i="11"/>
  <c r="B435" i="11"/>
  <c r="B434" i="19" s="1"/>
  <c r="C431" i="11"/>
  <c r="C430" i="19" s="1"/>
  <c r="C479" i="11"/>
  <c r="C478" i="19" s="1"/>
  <c r="B407" i="11"/>
  <c r="B406" i="19" s="1"/>
  <c r="C404" i="11"/>
  <c r="C403" i="19" s="1"/>
  <c r="C281" i="11"/>
  <c r="C280" i="19" s="1"/>
  <c r="B257" i="11"/>
  <c r="B256" i="19" s="1"/>
  <c r="C253" i="11"/>
  <c r="C252" i="19" s="1"/>
  <c r="B551" i="11"/>
  <c r="B550" i="19" s="1"/>
  <c r="C492" i="11"/>
  <c r="C491" i="19" s="1"/>
  <c r="C510" i="11"/>
  <c r="B483" i="11"/>
  <c r="B482" i="19" s="1"/>
  <c r="B325" i="11"/>
  <c r="B324" i="19" s="1"/>
  <c r="B293" i="11"/>
  <c r="B292" i="19" s="1"/>
  <c r="B261" i="11"/>
  <c r="B260" i="19" s="1"/>
  <c r="B229" i="11"/>
  <c r="B228" i="19" s="1"/>
  <c r="B197" i="11"/>
  <c r="B196" i="19" s="1"/>
  <c r="C193" i="11"/>
  <c r="C192" i="19" s="1"/>
  <c r="B177" i="11"/>
  <c r="B176" i="19" s="1"/>
  <c r="C173" i="11"/>
  <c r="C172" i="19" s="1"/>
  <c r="B548" i="11"/>
  <c r="B547" i="19" s="1"/>
  <c r="B542" i="11"/>
  <c r="B515" i="11"/>
  <c r="B514" i="19" s="1"/>
  <c r="C446" i="11"/>
  <c r="B539" i="11"/>
  <c r="B538" i="19" s="1"/>
  <c r="B506" i="11"/>
  <c r="B505" i="19" s="1"/>
  <c r="B486" i="11"/>
  <c r="B485" i="19" s="1"/>
  <c r="C482" i="11"/>
  <c r="C470" i="11"/>
  <c r="C458" i="11"/>
  <c r="B439" i="11"/>
  <c r="B438" i="19" s="1"/>
  <c r="C554" i="11"/>
  <c r="C553" i="19" s="1"/>
  <c r="B550" i="11"/>
  <c r="B549" i="19" s="1"/>
  <c r="C546" i="11"/>
  <c r="C545" i="19" s="1"/>
  <c r="C522" i="11"/>
  <c r="B511" i="11"/>
  <c r="B510" i="19" s="1"/>
  <c r="C508" i="11"/>
  <c r="C507" i="19" s="1"/>
  <c r="B495" i="11"/>
  <c r="B494" i="19" s="1"/>
  <c r="B463" i="11"/>
  <c r="B462" i="19" s="1"/>
  <c r="B414" i="11"/>
  <c r="B413" i="19" s="1"/>
  <c r="B535" i="11"/>
  <c r="B534" i="19" s="1"/>
  <c r="C531" i="11"/>
  <c r="C530" i="19" s="1"/>
  <c r="B518" i="11"/>
  <c r="B517" i="19" s="1"/>
  <c r="B498" i="11"/>
  <c r="B497" i="19" s="1"/>
  <c r="B494" i="11"/>
  <c r="B493" i="19" s="1"/>
  <c r="B490" i="11"/>
  <c r="B489" i="19" s="1"/>
  <c r="B459" i="11"/>
  <c r="B458" i="19" s="1"/>
  <c r="C455" i="11"/>
  <c r="C454" i="19" s="1"/>
  <c r="B442" i="11"/>
  <c r="B441" i="19" s="1"/>
  <c r="B422" i="11"/>
  <c r="B421" i="19" s="1"/>
  <c r="B411" i="11"/>
  <c r="B410" i="19" s="1"/>
  <c r="B384" i="11"/>
  <c r="B357" i="11"/>
  <c r="B356" i="19" s="1"/>
  <c r="B559" i="11"/>
  <c r="B558" i="19" s="1"/>
  <c r="B555" i="11"/>
  <c r="B554" i="19" s="1"/>
  <c r="B543" i="11"/>
  <c r="B542" i="19" s="1"/>
  <c r="B519" i="11"/>
  <c r="B518" i="19" s="1"/>
  <c r="B503" i="11"/>
  <c r="B502" i="19" s="1"/>
  <c r="B499" i="11"/>
  <c r="B498" i="19" s="1"/>
  <c r="B487" i="11"/>
  <c r="B486" i="19" s="1"/>
  <c r="B467" i="11"/>
  <c r="B466" i="19" s="1"/>
  <c r="C463" i="11"/>
  <c r="C462" i="19" s="1"/>
  <c r="C459" i="11"/>
  <c r="C458" i="19" s="1"/>
  <c r="B443" i="11"/>
  <c r="B442" i="19" s="1"/>
  <c r="B419" i="11"/>
  <c r="B418" i="19" s="1"/>
  <c r="B415" i="11"/>
  <c r="B414" i="19" s="1"/>
  <c r="B391" i="11"/>
  <c r="B390" i="19" s="1"/>
  <c r="B387" i="11"/>
  <c r="B386" i="19" s="1"/>
  <c r="B365" i="11"/>
  <c r="B364" i="19" s="1"/>
  <c r="B361" i="11"/>
  <c r="B360" i="19" s="1"/>
  <c r="B333" i="11"/>
  <c r="B332" i="19" s="1"/>
  <c r="B329" i="11"/>
  <c r="B328" i="19" s="1"/>
  <c r="B301" i="11"/>
  <c r="B300" i="19" s="1"/>
  <c r="B297" i="11"/>
  <c r="B296" i="19" s="1"/>
  <c r="C293" i="11"/>
  <c r="C292" i="19" s="1"/>
  <c r="C289" i="11"/>
  <c r="C288" i="19" s="1"/>
  <c r="B269" i="11"/>
  <c r="B268" i="19" s="1"/>
  <c r="B265" i="11"/>
  <c r="B264" i="19" s="1"/>
  <c r="B237" i="11"/>
  <c r="B236" i="19" s="1"/>
  <c r="B233" i="11"/>
  <c r="B232" i="19" s="1"/>
  <c r="C225" i="11"/>
  <c r="C224" i="19" s="1"/>
  <c r="B205" i="11"/>
  <c r="B204" i="19" s="1"/>
  <c r="B201" i="11"/>
  <c r="B200" i="19" s="1"/>
  <c r="B181" i="11"/>
  <c r="B180" i="19" s="1"/>
  <c r="B161" i="11"/>
  <c r="B160" i="19" s="1"/>
  <c r="B141" i="11"/>
  <c r="B140" i="19" s="1"/>
  <c r="B137" i="11"/>
  <c r="B136" i="19" s="1"/>
  <c r="B93" i="11"/>
  <c r="B92" i="19" s="1"/>
  <c r="B89" i="11"/>
  <c r="B88" i="19" s="1"/>
  <c r="C86" i="19"/>
  <c r="B82" i="11"/>
  <c r="B81" i="19" s="1"/>
  <c r="C68" i="11"/>
  <c r="C67" i="19" s="1"/>
  <c r="C507" i="11"/>
  <c r="C506" i="19" s="1"/>
  <c r="C475" i="11"/>
  <c r="C474" i="19" s="1"/>
  <c r="C471" i="11"/>
  <c r="C470" i="19" s="1"/>
  <c r="C403" i="11"/>
  <c r="C402" i="19" s="1"/>
  <c r="C399" i="11"/>
  <c r="C398" i="19" s="1"/>
  <c r="C379" i="11"/>
  <c r="C378" i="19" s="1"/>
  <c r="C375" i="11"/>
  <c r="C374" i="19" s="1"/>
  <c r="C371" i="11"/>
  <c r="C370" i="19" s="1"/>
  <c r="C341" i="11"/>
  <c r="C340" i="19" s="1"/>
  <c r="C337" i="11"/>
  <c r="C336" i="19" s="1"/>
  <c r="C309" i="11"/>
  <c r="C308" i="19" s="1"/>
  <c r="C305" i="11"/>
  <c r="C304" i="19" s="1"/>
  <c r="B285" i="11"/>
  <c r="B284" i="19" s="1"/>
  <c r="B281" i="11"/>
  <c r="B280" i="19" s="1"/>
  <c r="C277" i="11"/>
  <c r="C276" i="19" s="1"/>
  <c r="C273" i="11"/>
  <c r="C272" i="19" s="1"/>
  <c r="C245" i="11"/>
  <c r="C244" i="19" s="1"/>
  <c r="C241" i="11"/>
  <c r="C240" i="19" s="1"/>
  <c r="B221" i="11"/>
  <c r="B220" i="19" s="1"/>
  <c r="C213" i="11"/>
  <c r="C212" i="19" s="1"/>
  <c r="C209" i="11"/>
  <c r="C208" i="19" s="1"/>
  <c r="C189" i="11"/>
  <c r="C188" i="19" s="1"/>
  <c r="C185" i="11"/>
  <c r="C184" i="19" s="1"/>
  <c r="C165" i="11"/>
  <c r="C164" i="19" s="1"/>
  <c r="C145" i="11"/>
  <c r="C144" i="19" s="1"/>
  <c r="C109" i="11"/>
  <c r="C108" i="19" s="1"/>
  <c r="C105" i="11"/>
  <c r="C104" i="19" s="1"/>
  <c r="C101" i="11"/>
  <c r="C100" i="19" s="1"/>
  <c r="C97" i="11"/>
  <c r="C96" i="19" s="1"/>
  <c r="B63" i="11"/>
  <c r="B62" i="19" s="1"/>
  <c r="C51" i="11"/>
  <c r="C50" i="19" s="1"/>
  <c r="B47" i="11"/>
  <c r="B46" i="19" s="1"/>
  <c r="C43" i="11"/>
  <c r="C42" i="19" s="1"/>
  <c r="C547" i="11"/>
  <c r="C546" i="19" s="1"/>
  <c r="C527" i="11"/>
  <c r="C526" i="19" s="1"/>
  <c r="C523" i="11"/>
  <c r="C522" i="19" s="1"/>
  <c r="C491" i="11"/>
  <c r="C490" i="19" s="1"/>
  <c r="B455" i="11"/>
  <c r="B454" i="19" s="1"/>
  <c r="C451" i="11"/>
  <c r="C450" i="19" s="1"/>
  <c r="C447" i="11"/>
  <c r="C446" i="19" s="1"/>
  <c r="C427" i="11"/>
  <c r="C426" i="19" s="1"/>
  <c r="C423" i="11"/>
  <c r="C422" i="19" s="1"/>
  <c r="C395" i="11"/>
  <c r="C394" i="19" s="1"/>
  <c r="B530" i="11"/>
  <c r="B529" i="19" s="1"/>
  <c r="B478" i="11"/>
  <c r="B477" i="19" s="1"/>
  <c r="C467" i="11"/>
  <c r="C466" i="19" s="1"/>
  <c r="B454" i="11"/>
  <c r="B453" i="19" s="1"/>
  <c r="B382" i="11"/>
  <c r="B305" i="11"/>
  <c r="B304" i="19" s="1"/>
  <c r="C301" i="11"/>
  <c r="C300" i="19" s="1"/>
  <c r="C297" i="11"/>
  <c r="C296" i="19" s="1"/>
  <c r="B277" i="11"/>
  <c r="B276" i="19" s="1"/>
  <c r="B273" i="11"/>
  <c r="B272" i="19" s="1"/>
  <c r="C484" i="11"/>
  <c r="C483" i="19" s="1"/>
  <c r="C444" i="11"/>
  <c r="C443" i="19" s="1"/>
  <c r="B376" i="11"/>
  <c r="C500" i="11"/>
  <c r="C499" i="19" s="1"/>
  <c r="C436" i="11"/>
  <c r="C435" i="19" s="1"/>
  <c r="B24" i="11"/>
  <c r="B23" i="19" s="1"/>
  <c r="C502" i="11"/>
  <c r="C501" i="19" s="1"/>
  <c r="B470" i="11"/>
  <c r="B458" i="11"/>
  <c r="C438" i="11"/>
  <c r="C437" i="19" s="1"/>
  <c r="C430" i="11"/>
  <c r="C429" i="19" s="1"/>
  <c r="C418" i="11"/>
  <c r="B558" i="11"/>
  <c r="C538" i="11"/>
  <c r="C539" i="19" s="1"/>
  <c r="C526" i="11"/>
  <c r="C525" i="19" s="1"/>
  <c r="C514" i="11"/>
  <c r="C474" i="11"/>
  <c r="C462" i="11"/>
  <c r="C450" i="11"/>
  <c r="C449" i="19" s="1"/>
  <c r="B434" i="11"/>
  <c r="B433" i="19" s="1"/>
  <c r="B426" i="11"/>
  <c r="B425" i="19" s="1"/>
  <c r="C410" i="11"/>
  <c r="B556" i="11"/>
  <c r="B555" i="19" s="1"/>
  <c r="B544" i="11"/>
  <c r="B543" i="19" s="1"/>
  <c r="C528" i="11"/>
  <c r="C512" i="11"/>
  <c r="C511" i="19" s="1"/>
  <c r="C480" i="11"/>
  <c r="C479" i="19" s="1"/>
  <c r="C464" i="11"/>
  <c r="C448" i="11"/>
  <c r="C447" i="19" s="1"/>
  <c r="C416" i="11"/>
  <c r="C415" i="19" s="1"/>
  <c r="B64" i="11"/>
  <c r="B63" i="19" s="1"/>
  <c r="B60" i="11"/>
  <c r="B59" i="19" s="1"/>
  <c r="B560" i="11"/>
  <c r="B552" i="11"/>
  <c r="B551" i="19" s="1"/>
  <c r="B540" i="11"/>
  <c r="B539" i="19" s="1"/>
  <c r="C532" i="11"/>
  <c r="C531" i="19" s="1"/>
  <c r="C524" i="11"/>
  <c r="C523" i="19" s="1"/>
  <c r="C516" i="11"/>
  <c r="C515" i="19" s="1"/>
  <c r="C496" i="11"/>
  <c r="C495" i="19" s="1"/>
  <c r="C476" i="11"/>
  <c r="C475" i="19" s="1"/>
  <c r="C468" i="11"/>
  <c r="C460" i="11"/>
  <c r="C459" i="19" s="1"/>
  <c r="C452" i="11"/>
  <c r="C451" i="19" s="1"/>
  <c r="C420" i="11"/>
  <c r="C419" i="19" s="1"/>
  <c r="C412" i="11"/>
  <c r="C413" i="19" s="1"/>
  <c r="B400" i="11"/>
  <c r="B44" i="11"/>
  <c r="B43" i="19" s="1"/>
  <c r="B16" i="11"/>
  <c r="B15" i="19" s="1"/>
  <c r="C65" i="11"/>
  <c r="C64" i="19" s="1"/>
  <c r="C41" i="11"/>
  <c r="C40" i="19" s="1"/>
  <c r="B37" i="11"/>
  <c r="B36" i="19" s="1"/>
  <c r="B21" i="11"/>
  <c r="B20" i="19" s="1"/>
  <c r="B17" i="11"/>
  <c r="B16" i="19" s="1"/>
  <c r="B13" i="11"/>
  <c r="B12" i="19" s="1"/>
  <c r="C466" i="11"/>
  <c r="C465" i="19" s="1"/>
  <c r="B462" i="11"/>
  <c r="C454" i="11"/>
  <c r="B402" i="11"/>
  <c r="B401" i="19" s="1"/>
  <c r="B390" i="11"/>
  <c r="B378" i="11"/>
  <c r="B377" i="19" s="1"/>
  <c r="B364" i="11"/>
  <c r="B348" i="11"/>
  <c r="B332" i="11"/>
  <c r="B316" i="11"/>
  <c r="B300" i="11"/>
  <c r="B284" i="11"/>
  <c r="B268" i="11"/>
  <c r="B252" i="11"/>
  <c r="B236" i="11"/>
  <c r="B220" i="11"/>
  <c r="B204" i="11"/>
  <c r="B188" i="11"/>
  <c r="B172" i="11"/>
  <c r="B156" i="11"/>
  <c r="B140" i="11"/>
  <c r="B124" i="11"/>
  <c r="B108" i="11"/>
  <c r="B92" i="11"/>
  <c r="B14" i="11"/>
  <c r="B13" i="19" s="1"/>
  <c r="B398" i="11"/>
  <c r="B374" i="11"/>
  <c r="B356" i="11"/>
  <c r="B340" i="11"/>
  <c r="B324" i="11"/>
  <c r="B308" i="11"/>
  <c r="B292" i="11"/>
  <c r="B276" i="11"/>
  <c r="B260" i="11"/>
  <c r="B244" i="11"/>
  <c r="B228" i="11"/>
  <c r="B212" i="11"/>
  <c r="B6" i="11"/>
  <c r="B5" i="19" s="1"/>
  <c r="C536" i="11"/>
  <c r="C535" i="19" s="1"/>
  <c r="C520" i="11"/>
  <c r="C519" i="19" s="1"/>
  <c r="C504" i="11"/>
  <c r="C503" i="19" s="1"/>
  <c r="C488" i="11"/>
  <c r="C487" i="19" s="1"/>
  <c r="C472" i="11"/>
  <c r="C471" i="19" s="1"/>
  <c r="C456" i="11"/>
  <c r="C455" i="19" s="1"/>
  <c r="C440" i="11"/>
  <c r="C439" i="19" s="1"/>
  <c r="C424" i="11"/>
  <c r="C423" i="19" s="1"/>
  <c r="C408" i="11"/>
  <c r="C407" i="19" s="1"/>
  <c r="B392" i="11"/>
  <c r="B391" i="19" s="1"/>
  <c r="B32" i="11"/>
  <c r="B31" i="19" s="1"/>
  <c r="B28" i="11"/>
  <c r="B27" i="19" s="1"/>
  <c r="B366" i="11"/>
  <c r="B365" i="19" s="1"/>
  <c r="B358" i="11"/>
  <c r="B357" i="19" s="1"/>
  <c r="B350" i="11"/>
  <c r="B349" i="19" s="1"/>
  <c r="B342" i="11"/>
  <c r="B341" i="19" s="1"/>
  <c r="B334" i="11"/>
  <c r="B333" i="19" s="1"/>
  <c r="B326" i="11"/>
  <c r="B325" i="19" s="1"/>
  <c r="B318" i="11"/>
  <c r="B317" i="19" s="1"/>
  <c r="B310" i="11"/>
  <c r="B309" i="19" s="1"/>
  <c r="B302" i="11"/>
  <c r="B301" i="19" s="1"/>
  <c r="B294" i="11"/>
  <c r="B293" i="19" s="1"/>
  <c r="B286" i="11"/>
  <c r="B285" i="19" s="1"/>
  <c r="B278" i="11"/>
  <c r="B277" i="19" s="1"/>
  <c r="B270" i="11"/>
  <c r="B269" i="19" s="1"/>
  <c r="B262" i="11"/>
  <c r="B261" i="19" s="1"/>
  <c r="B254" i="11"/>
  <c r="B253" i="19" s="1"/>
  <c r="B246" i="11"/>
  <c r="B245" i="19" s="1"/>
  <c r="B238" i="11"/>
  <c r="B237" i="19" s="1"/>
  <c r="B230" i="11"/>
  <c r="B229" i="19" s="1"/>
  <c r="B222" i="11"/>
  <c r="B221" i="19" s="1"/>
  <c r="B214" i="11"/>
  <c r="B213" i="19" s="1"/>
  <c r="B206" i="11"/>
  <c r="B205" i="19" s="1"/>
  <c r="B198" i="11"/>
  <c r="B197" i="19" s="1"/>
  <c r="B190" i="11"/>
  <c r="B189" i="19" s="1"/>
  <c r="B182" i="11"/>
  <c r="B181" i="19" s="1"/>
  <c r="B174" i="11"/>
  <c r="B173" i="19" s="1"/>
  <c r="B166" i="11"/>
  <c r="B165" i="19" s="1"/>
  <c r="B158" i="11"/>
  <c r="B157" i="19" s="1"/>
  <c r="B150" i="11"/>
  <c r="B149" i="19" s="1"/>
  <c r="B142" i="11"/>
  <c r="B141" i="19" s="1"/>
  <c r="B134" i="11"/>
  <c r="B133" i="19" s="1"/>
  <c r="B126" i="11"/>
  <c r="B125" i="19" s="1"/>
  <c r="B118" i="11"/>
  <c r="B117" i="19" s="1"/>
  <c r="B110" i="11"/>
  <c r="B109" i="19" s="1"/>
  <c r="B102" i="11"/>
  <c r="B101" i="19" s="1"/>
  <c r="B94" i="11"/>
  <c r="B93" i="19" s="1"/>
  <c r="B86" i="11"/>
  <c r="B85" i="19" s="1"/>
  <c r="B78" i="11"/>
  <c r="B77" i="19" s="1"/>
  <c r="B69" i="11"/>
  <c r="B68" i="19" s="1"/>
  <c r="B56" i="11"/>
  <c r="B55" i="19" s="1"/>
  <c r="B20" i="11"/>
  <c r="B19" i="19" s="1"/>
  <c r="B468" i="11"/>
  <c r="B467" i="19" s="1"/>
  <c r="B464" i="11"/>
  <c r="B463" i="19" s="1"/>
  <c r="B460" i="11"/>
  <c r="B459" i="19" s="1"/>
  <c r="B456" i="11"/>
  <c r="B455" i="19" s="1"/>
  <c r="B396" i="11"/>
  <c r="B395" i="19" s="1"/>
  <c r="B388" i="11"/>
  <c r="B387" i="19" s="1"/>
  <c r="B380" i="11"/>
  <c r="B379" i="19" s="1"/>
  <c r="B372" i="11"/>
  <c r="B371" i="19" s="1"/>
  <c r="B362" i="11"/>
  <c r="B361" i="19" s="1"/>
  <c r="B354" i="11"/>
  <c r="B353" i="19" s="1"/>
  <c r="B346" i="11"/>
  <c r="B345" i="19" s="1"/>
  <c r="B338" i="11"/>
  <c r="B337" i="19" s="1"/>
  <c r="B330" i="11"/>
  <c r="B329" i="19" s="1"/>
  <c r="B322" i="11"/>
  <c r="B321" i="19" s="1"/>
  <c r="B314" i="11"/>
  <c r="B313" i="19" s="1"/>
  <c r="B306" i="11"/>
  <c r="B305" i="19" s="1"/>
  <c r="B298" i="11"/>
  <c r="B297" i="19" s="1"/>
  <c r="B290" i="11"/>
  <c r="B289" i="19" s="1"/>
  <c r="B282" i="11"/>
  <c r="B281" i="19" s="1"/>
  <c r="B274" i="11"/>
  <c r="B273" i="19" s="1"/>
  <c r="B266" i="11"/>
  <c r="B265" i="19" s="1"/>
  <c r="B258" i="11"/>
  <c r="B257" i="19" s="1"/>
  <c r="B250" i="11"/>
  <c r="B249" i="19" s="1"/>
  <c r="B242" i="11"/>
  <c r="B241" i="19" s="1"/>
  <c r="B234" i="11"/>
  <c r="B233" i="19" s="1"/>
  <c r="B226" i="11"/>
  <c r="B225" i="19" s="1"/>
  <c r="B218" i="11"/>
  <c r="B217" i="19" s="1"/>
  <c r="B210" i="11"/>
  <c r="B209" i="19" s="1"/>
  <c r="B202" i="11"/>
  <c r="B201" i="19" s="1"/>
  <c r="B194" i="11"/>
  <c r="B193" i="19" s="1"/>
  <c r="B186" i="11"/>
  <c r="B185" i="19" s="1"/>
  <c r="B178" i="11"/>
  <c r="B177" i="19" s="1"/>
  <c r="B170" i="11"/>
  <c r="B169" i="19" s="1"/>
  <c r="B162" i="11"/>
  <c r="B161" i="19" s="1"/>
  <c r="B154" i="11"/>
  <c r="B153" i="19" s="1"/>
  <c r="B146" i="11"/>
  <c r="B145" i="19" s="1"/>
  <c r="B138" i="11"/>
  <c r="B137" i="19" s="1"/>
  <c r="B130" i="11"/>
  <c r="B129" i="19" s="1"/>
  <c r="B122" i="11"/>
  <c r="B121" i="19" s="1"/>
  <c r="B114" i="11"/>
  <c r="B113" i="19" s="1"/>
  <c r="B106" i="11"/>
  <c r="B105" i="19" s="1"/>
  <c r="B98" i="11"/>
  <c r="B97" i="19" s="1"/>
  <c r="B90" i="11"/>
  <c r="B89" i="19" s="1"/>
  <c r="B83" i="11"/>
  <c r="B82" i="19" s="1"/>
  <c r="B74" i="11"/>
  <c r="B73" i="19" s="1"/>
  <c r="B52" i="11"/>
  <c r="B51" i="19" s="1"/>
  <c r="B40" i="11"/>
  <c r="B39" i="19" s="1"/>
  <c r="B12" i="11"/>
  <c r="B11" i="19" s="1"/>
  <c r="B8" i="11"/>
  <c r="B7" i="19" s="1"/>
  <c r="B29" i="11"/>
  <c r="B28" i="19" s="1"/>
  <c r="D79" i="19"/>
  <c r="C306" i="11"/>
  <c r="C305" i="19" s="1"/>
  <c r="C304" i="11"/>
  <c r="C302" i="11"/>
  <c r="C301" i="19" s="1"/>
  <c r="C300" i="11"/>
  <c r="C299" i="19" s="1"/>
  <c r="C298" i="11"/>
  <c r="C297" i="19" s="1"/>
  <c r="C296" i="11"/>
  <c r="C294" i="11"/>
  <c r="C293" i="19" s="1"/>
  <c r="C292" i="11"/>
  <c r="C291" i="19" s="1"/>
  <c r="C290" i="11"/>
  <c r="C289" i="19" s="1"/>
  <c r="C288" i="11"/>
  <c r="C286" i="11"/>
  <c r="C285" i="19" s="1"/>
  <c r="C284" i="11"/>
  <c r="C283" i="19" s="1"/>
  <c r="C282" i="11"/>
  <c r="C281" i="19" s="1"/>
  <c r="C280" i="11"/>
  <c r="C278" i="11"/>
  <c r="C277" i="19" s="1"/>
  <c r="C276" i="11"/>
  <c r="C275" i="19" s="1"/>
  <c r="C274" i="11"/>
  <c r="C273" i="19" s="1"/>
  <c r="C272" i="11"/>
  <c r="C271" i="19" s="1"/>
  <c r="C226" i="11"/>
  <c r="C225" i="19" s="1"/>
  <c r="C224" i="11"/>
  <c r="C223" i="19" s="1"/>
  <c r="C222" i="11"/>
  <c r="C221" i="19" s="1"/>
  <c r="C220" i="11"/>
  <c r="C218" i="11"/>
  <c r="C217" i="19" s="1"/>
  <c r="C50" i="11"/>
  <c r="C49" i="19" s="1"/>
  <c r="D72" i="19"/>
  <c r="D65" i="19"/>
  <c r="B66" i="11"/>
  <c r="B65" i="19" s="1"/>
  <c r="B73" i="11"/>
  <c r="B72" i="19" s="1"/>
  <c r="B80" i="11"/>
  <c r="B79" i="19" s="1"/>
  <c r="C81" i="19"/>
  <c r="D3" i="19"/>
  <c r="G3" i="9"/>
  <c r="D559" i="19"/>
  <c r="D557" i="19"/>
  <c r="D555" i="19"/>
  <c r="D553" i="19"/>
  <c r="D551" i="19"/>
  <c r="D549" i="19"/>
  <c r="D547" i="19"/>
  <c r="D545" i="19"/>
  <c r="D543" i="19"/>
  <c r="D541" i="19"/>
  <c r="D539" i="19"/>
  <c r="D537" i="19"/>
  <c r="D535" i="19"/>
  <c r="D533" i="19"/>
  <c r="D531" i="19"/>
  <c r="D529" i="19"/>
  <c r="D527" i="19"/>
  <c r="D525" i="19"/>
  <c r="D523" i="19"/>
  <c r="D521" i="19"/>
  <c r="D519" i="19"/>
  <c r="D517" i="19"/>
  <c r="D515" i="19"/>
  <c r="D513" i="19"/>
  <c r="D511" i="19"/>
  <c r="D509" i="19"/>
  <c r="D507" i="19"/>
  <c r="D505" i="19"/>
  <c r="D503" i="19"/>
  <c r="D501" i="19"/>
  <c r="D499" i="19"/>
  <c r="D497" i="19"/>
  <c r="D495" i="19"/>
  <c r="D493" i="19"/>
  <c r="D491" i="19"/>
  <c r="D489" i="19"/>
  <c r="D487" i="19"/>
  <c r="D485" i="19"/>
  <c r="D483" i="19"/>
  <c r="D481" i="19"/>
  <c r="D479" i="19"/>
  <c r="D477" i="19"/>
  <c r="D475" i="19"/>
  <c r="D473" i="19"/>
  <c r="D471" i="19"/>
  <c r="D451" i="19"/>
  <c r="D449" i="19"/>
  <c r="D447" i="19"/>
  <c r="D445" i="19"/>
  <c r="D443" i="19"/>
  <c r="D441" i="19"/>
  <c r="D439" i="19"/>
  <c r="D437" i="19"/>
  <c r="D435" i="19"/>
  <c r="D433" i="19"/>
  <c r="D431" i="19"/>
  <c r="D429" i="19"/>
  <c r="D427" i="19"/>
  <c r="D425" i="19"/>
  <c r="D423" i="19"/>
  <c r="D421" i="19"/>
  <c r="D419" i="19"/>
  <c r="D417" i="19"/>
  <c r="D415" i="19"/>
  <c r="D413" i="19"/>
  <c r="D411" i="19"/>
  <c r="D409" i="19"/>
  <c r="D407" i="19"/>
  <c r="D405" i="19"/>
  <c r="D403" i="19"/>
  <c r="D401" i="19"/>
  <c r="D399" i="19"/>
  <c r="D397" i="19"/>
  <c r="D395" i="19"/>
  <c r="D393" i="19"/>
  <c r="D391" i="19"/>
  <c r="D389" i="19"/>
  <c r="D387" i="19"/>
  <c r="D385" i="19"/>
  <c r="D383" i="19"/>
  <c r="D381" i="19"/>
  <c r="D379" i="19"/>
  <c r="D377" i="19"/>
  <c r="D375" i="19"/>
  <c r="D373" i="19"/>
  <c r="D371" i="19"/>
  <c r="D369" i="19"/>
  <c r="D365" i="19"/>
  <c r="D363" i="19"/>
  <c r="D361" i="19"/>
  <c r="D359" i="19"/>
  <c r="D357" i="19"/>
  <c r="D355" i="19"/>
  <c r="D353" i="19"/>
  <c r="D351" i="19"/>
  <c r="D349" i="19"/>
  <c r="D347" i="19"/>
  <c r="D345" i="19"/>
  <c r="D343" i="19"/>
  <c r="D341" i="19"/>
  <c r="D339" i="19"/>
  <c r="D337" i="19"/>
  <c r="D335" i="19"/>
  <c r="D333" i="19"/>
  <c r="D331" i="19"/>
  <c r="D329" i="19"/>
  <c r="D327" i="19"/>
  <c r="D325" i="19"/>
  <c r="D323" i="19"/>
  <c r="D321" i="19"/>
  <c r="D319" i="19"/>
  <c r="D317" i="19"/>
  <c r="D315" i="19"/>
  <c r="D313" i="19"/>
  <c r="D311" i="19"/>
  <c r="D309" i="19"/>
  <c r="D307" i="19"/>
  <c r="D269" i="19"/>
  <c r="D267" i="19"/>
  <c r="D265" i="19"/>
  <c r="D263" i="19"/>
  <c r="D261" i="19"/>
  <c r="D259" i="19"/>
  <c r="D257" i="19"/>
  <c r="D255" i="19"/>
  <c r="D253" i="19"/>
  <c r="D251" i="19"/>
  <c r="D249" i="19"/>
  <c r="D247" i="19"/>
  <c r="D245" i="19"/>
  <c r="D243" i="19"/>
  <c r="D241" i="19"/>
  <c r="D239" i="19"/>
  <c r="D237" i="19"/>
  <c r="D235" i="19"/>
  <c r="D233" i="19"/>
  <c r="D231" i="19"/>
  <c r="D229" i="19"/>
  <c r="D227" i="19"/>
  <c r="D215" i="19"/>
  <c r="D213" i="19"/>
  <c r="D211" i="19"/>
  <c r="D209" i="19"/>
  <c r="D207" i="19"/>
  <c r="D205" i="19"/>
  <c r="D203" i="19"/>
  <c r="D201" i="19"/>
  <c r="D199" i="19"/>
  <c r="D197" i="19"/>
  <c r="D195" i="19"/>
  <c r="D193" i="19"/>
  <c r="D191" i="19"/>
  <c r="D189" i="19"/>
  <c r="D187" i="19"/>
  <c r="D185" i="19"/>
  <c r="D183" i="19"/>
  <c r="D181" i="19"/>
  <c r="D179" i="19"/>
  <c r="D177" i="19"/>
  <c r="D175" i="19"/>
  <c r="D173" i="19"/>
  <c r="D171" i="19"/>
  <c r="D169" i="19"/>
  <c r="D167" i="19"/>
  <c r="D165" i="19"/>
  <c r="D163" i="19"/>
  <c r="D161" i="19"/>
  <c r="D159" i="19"/>
  <c r="D157" i="19"/>
  <c r="D155" i="19"/>
  <c r="D153" i="19"/>
  <c r="D151" i="19"/>
  <c r="D149" i="19"/>
  <c r="D147" i="19"/>
  <c r="D145" i="19"/>
  <c r="D143" i="19"/>
  <c r="D141" i="19"/>
  <c r="D139" i="19"/>
  <c r="D137" i="19"/>
  <c r="D135" i="19"/>
  <c r="D133" i="19"/>
  <c r="D131" i="19"/>
  <c r="D129" i="19"/>
  <c r="D127" i="19"/>
  <c r="D125" i="19"/>
  <c r="D123" i="19"/>
  <c r="D121" i="19"/>
  <c r="D119" i="19"/>
  <c r="D117" i="19"/>
  <c r="D115" i="19"/>
  <c r="D113" i="19"/>
  <c r="D111" i="19"/>
  <c r="D109" i="19"/>
  <c r="D107" i="19"/>
  <c r="D105" i="19"/>
  <c r="D103" i="19"/>
  <c r="D101" i="19"/>
  <c r="D99" i="19"/>
  <c r="D97" i="19"/>
  <c r="D95" i="19"/>
  <c r="D93" i="19"/>
  <c r="D91" i="19"/>
  <c r="D89" i="19"/>
  <c r="D87" i="19"/>
  <c r="D85" i="19"/>
  <c r="D84" i="19"/>
  <c r="D82" i="19"/>
  <c r="D80" i="19"/>
  <c r="D77" i="19"/>
  <c r="D75" i="19"/>
  <c r="D73" i="19"/>
  <c r="D70" i="19"/>
  <c r="D68" i="19"/>
  <c r="D66" i="19"/>
  <c r="D63" i="19"/>
  <c r="D61" i="19"/>
  <c r="D59" i="19"/>
  <c r="D57" i="19"/>
  <c r="D55" i="19"/>
  <c r="D53" i="19"/>
  <c r="D51" i="19"/>
  <c r="D47" i="19"/>
  <c r="D45" i="19"/>
  <c r="D43" i="19"/>
  <c r="D41" i="19"/>
  <c r="D39" i="19"/>
  <c r="D37" i="19"/>
  <c r="D35" i="19"/>
  <c r="D33" i="19"/>
  <c r="D31" i="19"/>
  <c r="D29" i="19"/>
  <c r="D27" i="19"/>
  <c r="D25" i="19"/>
  <c r="D23" i="19"/>
  <c r="D21" i="19"/>
  <c r="D19" i="19"/>
  <c r="D17" i="19"/>
  <c r="D15" i="19"/>
  <c r="D13" i="19"/>
  <c r="D11" i="19"/>
  <c r="D9" i="19"/>
  <c r="D7" i="19"/>
  <c r="D5" i="19"/>
  <c r="D560" i="19"/>
  <c r="D558" i="19"/>
  <c r="D556" i="19"/>
  <c r="D554" i="19"/>
  <c r="D552" i="19"/>
  <c r="D550" i="19"/>
  <c r="D548" i="19"/>
  <c r="D546" i="19"/>
  <c r="D544" i="19"/>
  <c r="D542" i="19"/>
  <c r="D540" i="19"/>
  <c r="D538" i="19"/>
  <c r="D536" i="19"/>
  <c r="D534" i="19"/>
  <c r="D532" i="19"/>
  <c r="D530" i="19"/>
  <c r="D528" i="19"/>
  <c r="D526" i="19"/>
  <c r="D524" i="19"/>
  <c r="D522" i="19"/>
  <c r="D520" i="19"/>
  <c r="D518" i="19"/>
  <c r="D516" i="19"/>
  <c r="D514" i="19"/>
  <c r="D512" i="19"/>
  <c r="D510" i="19"/>
  <c r="D508" i="19"/>
  <c r="D506" i="19"/>
  <c r="D504" i="19"/>
  <c r="D502" i="19"/>
  <c r="D500" i="19"/>
  <c r="D498" i="19"/>
  <c r="D496" i="19"/>
  <c r="D494" i="19"/>
  <c r="D492" i="19"/>
  <c r="D490" i="19"/>
  <c r="D488" i="19"/>
  <c r="D486" i="19"/>
  <c r="D484" i="19"/>
  <c r="D482" i="19"/>
  <c r="D480" i="19"/>
  <c r="D478" i="19"/>
  <c r="D476" i="19"/>
  <c r="D474" i="19"/>
  <c r="D472" i="19"/>
  <c r="D470" i="19"/>
  <c r="D452" i="19"/>
  <c r="D450" i="19"/>
  <c r="D448" i="19"/>
  <c r="D446" i="19"/>
  <c r="D444" i="19"/>
  <c r="D442" i="19"/>
  <c r="D440" i="19"/>
  <c r="D438" i="19"/>
  <c r="D436" i="19"/>
  <c r="D434" i="19"/>
  <c r="D432" i="19"/>
  <c r="D430" i="19"/>
  <c r="D428" i="19"/>
  <c r="D426" i="19"/>
  <c r="D424" i="19"/>
  <c r="D422" i="19"/>
  <c r="D420" i="19"/>
  <c r="D418" i="19"/>
  <c r="D416" i="19"/>
  <c r="D414" i="19"/>
  <c r="D412" i="19"/>
  <c r="D410" i="19"/>
  <c r="D408" i="19"/>
  <c r="D406" i="19"/>
  <c r="D404" i="19"/>
  <c r="D402" i="19"/>
  <c r="D400" i="19"/>
  <c r="D398" i="19"/>
  <c r="D396" i="19"/>
  <c r="D394" i="19"/>
  <c r="D392" i="19"/>
  <c r="D390" i="19"/>
  <c r="D388" i="19"/>
  <c r="D386" i="19"/>
  <c r="D384" i="19"/>
  <c r="D382" i="19"/>
  <c r="D380" i="19"/>
  <c r="D378" i="19"/>
  <c r="D376" i="19"/>
  <c r="D374" i="19"/>
  <c r="D372" i="19"/>
  <c r="D370" i="19"/>
  <c r="D368" i="19"/>
  <c r="D364" i="19"/>
  <c r="D362" i="19"/>
  <c r="D360" i="19"/>
  <c r="D358" i="19"/>
  <c r="D356" i="19"/>
  <c r="D354" i="19"/>
  <c r="D352" i="19"/>
  <c r="D350" i="19"/>
  <c r="D348" i="19"/>
  <c r="D346" i="19"/>
  <c r="D344" i="19"/>
  <c r="D342" i="19"/>
  <c r="D340" i="19"/>
  <c r="D338" i="19"/>
  <c r="D336" i="19"/>
  <c r="D334" i="19"/>
  <c r="D332" i="19"/>
  <c r="D330" i="19"/>
  <c r="D328" i="19"/>
  <c r="D326" i="19"/>
  <c r="D324" i="19"/>
  <c r="D322" i="19"/>
  <c r="D320" i="19"/>
  <c r="D318" i="19"/>
  <c r="D316" i="19"/>
  <c r="D314" i="19"/>
  <c r="D312" i="19"/>
  <c r="D310" i="19"/>
  <c r="D308" i="19"/>
  <c r="D268" i="19"/>
  <c r="D266" i="19"/>
  <c r="D264" i="19"/>
  <c r="D262" i="19"/>
  <c r="D260" i="19"/>
  <c r="D258" i="19"/>
  <c r="D256" i="19"/>
  <c r="D254" i="19"/>
  <c r="D252" i="19"/>
  <c r="D250" i="19"/>
  <c r="D248" i="19"/>
  <c r="D246" i="19"/>
  <c r="D244" i="19"/>
  <c r="D242" i="19"/>
  <c r="D240" i="19"/>
  <c r="D238" i="19"/>
  <c r="D236" i="19"/>
  <c r="D234" i="19"/>
  <c r="D232" i="19"/>
  <c r="D230" i="19"/>
  <c r="D228" i="19"/>
  <c r="D216" i="19"/>
  <c r="D214" i="19"/>
  <c r="D212" i="19"/>
  <c r="D210" i="19"/>
  <c r="D208" i="19"/>
  <c r="D206" i="19"/>
  <c r="D204" i="19"/>
  <c r="D202" i="19"/>
  <c r="D200" i="19"/>
  <c r="D198" i="19"/>
  <c r="D196" i="19"/>
  <c r="D194" i="19"/>
  <c r="D192" i="19"/>
  <c r="D190" i="19"/>
  <c r="D188" i="19"/>
  <c r="D186" i="19"/>
  <c r="D184" i="19"/>
  <c r="D182" i="19"/>
  <c r="D180" i="19"/>
  <c r="D178" i="19"/>
  <c r="D176" i="19"/>
  <c r="D174" i="19"/>
  <c r="D172" i="19"/>
  <c r="D170" i="19"/>
  <c r="D168" i="19"/>
  <c r="D166" i="19"/>
  <c r="D164" i="19"/>
  <c r="D162" i="19"/>
  <c r="D160" i="19"/>
  <c r="D158" i="19"/>
  <c r="D156" i="19"/>
  <c r="D154" i="19"/>
  <c r="D152" i="19"/>
  <c r="D150" i="19"/>
  <c r="D148" i="19"/>
  <c r="D146" i="19"/>
  <c r="D144" i="19"/>
  <c r="D142" i="19"/>
  <c r="D140" i="19"/>
  <c r="D138" i="19"/>
  <c r="D136" i="19"/>
  <c r="D134" i="19"/>
  <c r="D132" i="19"/>
  <c r="D130" i="19"/>
  <c r="D128" i="19"/>
  <c r="D126" i="19"/>
  <c r="D124" i="19"/>
  <c r="D122" i="19"/>
  <c r="D120" i="19"/>
  <c r="D118" i="19"/>
  <c r="D116" i="19"/>
  <c r="D114" i="19"/>
  <c r="D112" i="19"/>
  <c r="D110" i="19"/>
  <c r="D108" i="19"/>
  <c r="D106" i="19"/>
  <c r="D104" i="19"/>
  <c r="D102" i="19"/>
  <c r="D100" i="19"/>
  <c r="D98" i="19"/>
  <c r="D96" i="19"/>
  <c r="D94" i="19"/>
  <c r="D92" i="19"/>
  <c r="D90" i="19"/>
  <c r="D88" i="19"/>
  <c r="D86" i="19"/>
  <c r="D83" i="19"/>
  <c r="D81" i="19"/>
  <c r="D78" i="19"/>
  <c r="D76" i="19"/>
  <c r="D74" i="19"/>
  <c r="D71" i="19"/>
  <c r="D69" i="19"/>
  <c r="D67" i="19"/>
  <c r="D64" i="19"/>
  <c r="D62" i="19"/>
  <c r="D60" i="19"/>
  <c r="D58" i="19"/>
  <c r="D56" i="19"/>
  <c r="D54" i="19"/>
  <c r="D52" i="19"/>
  <c r="D50" i="19"/>
  <c r="D48" i="19"/>
  <c r="D46" i="19"/>
  <c r="D44" i="19"/>
  <c r="D42" i="19"/>
  <c r="D40" i="19"/>
  <c r="D38" i="19"/>
  <c r="D36" i="19"/>
  <c r="D34" i="19"/>
  <c r="D32" i="19"/>
  <c r="D30" i="19"/>
  <c r="D28" i="19"/>
  <c r="D26" i="19"/>
  <c r="D24" i="19"/>
  <c r="D22" i="19"/>
  <c r="D20" i="19"/>
  <c r="D18" i="19"/>
  <c r="D16" i="19"/>
  <c r="D14" i="19"/>
  <c r="D12" i="19"/>
  <c r="D10" i="19"/>
  <c r="D8" i="19"/>
  <c r="D6" i="19"/>
  <c r="D4" i="19"/>
  <c r="C4" i="11"/>
  <c r="C3" i="19" s="1"/>
  <c r="B4" i="11"/>
  <c r="B3" i="19" s="1"/>
  <c r="I72" i="18"/>
  <c r="B259" i="19" l="1"/>
  <c r="B323" i="19"/>
  <c r="B397" i="19"/>
  <c r="B123" i="19"/>
  <c r="B187" i="19"/>
  <c r="B251" i="19"/>
  <c r="B315" i="19"/>
  <c r="B461" i="19"/>
  <c r="C463" i="19"/>
  <c r="C513" i="19"/>
  <c r="C417" i="19"/>
  <c r="B469" i="19"/>
  <c r="C469" i="19"/>
  <c r="B255" i="19"/>
  <c r="B359" i="19"/>
  <c r="C227" i="19"/>
  <c r="C307" i="19"/>
  <c r="B83" i="19"/>
  <c r="C421" i="19"/>
  <c r="C485" i="19"/>
  <c r="C517" i="19"/>
  <c r="C102" i="19"/>
  <c r="B134" i="19"/>
  <c r="C166" i="19"/>
  <c r="B195" i="19"/>
  <c r="C242" i="19"/>
  <c r="B278" i="19"/>
  <c r="B303" i="19"/>
  <c r="B358" i="19"/>
  <c r="B95" i="19"/>
  <c r="B142" i="19"/>
  <c r="B179" i="19"/>
  <c r="B427" i="19"/>
  <c r="B479" i="19"/>
  <c r="B499" i="19"/>
  <c r="C130" i="19"/>
  <c r="B163" i="19"/>
  <c r="B206" i="19"/>
  <c r="B234" i="19"/>
  <c r="B274" i="19"/>
  <c r="B302" i="19"/>
  <c r="B159" i="19"/>
  <c r="C274" i="19"/>
  <c r="C302" i="19"/>
  <c r="B335" i="19"/>
  <c r="B388" i="19"/>
  <c r="B444" i="19"/>
  <c r="B500" i="19"/>
  <c r="C452" i="19"/>
  <c r="C492" i="19"/>
  <c r="C548" i="19"/>
  <c r="B215" i="19"/>
  <c r="B286" i="19"/>
  <c r="B311" i="19"/>
  <c r="B351" i="19"/>
  <c r="B362" i="19"/>
  <c r="C424" i="19"/>
  <c r="B392" i="19"/>
  <c r="B456" i="19"/>
  <c r="B504" i="19"/>
  <c r="B544" i="19"/>
  <c r="C448" i="19"/>
  <c r="C480" i="19"/>
  <c r="B211" i="19"/>
  <c r="B275" i="19"/>
  <c r="B339" i="19"/>
  <c r="B139" i="19"/>
  <c r="B203" i="19"/>
  <c r="B267" i="19"/>
  <c r="B331" i="19"/>
  <c r="B389" i="19"/>
  <c r="B375" i="19"/>
  <c r="B381" i="19"/>
  <c r="B383" i="19"/>
  <c r="C481" i="19"/>
  <c r="C445" i="19"/>
  <c r="C533" i="19"/>
  <c r="B465" i="19"/>
  <c r="C405" i="19"/>
  <c r="B295" i="19"/>
  <c r="C425" i="19"/>
  <c r="C441" i="19"/>
  <c r="C489" i="19"/>
  <c r="C505" i="19"/>
  <c r="B553" i="19"/>
  <c r="C114" i="19"/>
  <c r="C150" i="19"/>
  <c r="B202" i="19"/>
  <c r="B223" i="19"/>
  <c r="C282" i="19"/>
  <c r="C310" i="19"/>
  <c r="B366" i="19"/>
  <c r="B103" i="19"/>
  <c r="C146" i="19"/>
  <c r="B403" i="19"/>
  <c r="B435" i="19"/>
  <c r="B487" i="19"/>
  <c r="B507" i="19"/>
  <c r="C547" i="19"/>
  <c r="B111" i="19"/>
  <c r="B135" i="19"/>
  <c r="C174" i="19"/>
  <c r="C210" i="19"/>
  <c r="B239" i="19"/>
  <c r="B279" i="19"/>
  <c r="C306" i="19"/>
  <c r="B131" i="19"/>
  <c r="B178" i="19"/>
  <c r="C226" i="19"/>
  <c r="B282" i="19"/>
  <c r="C314" i="19"/>
  <c r="C342" i="19"/>
  <c r="B412" i="19"/>
  <c r="B460" i="19"/>
  <c r="B516" i="19"/>
  <c r="C460" i="19"/>
  <c r="C508" i="19"/>
  <c r="B258" i="19"/>
  <c r="C290" i="19"/>
  <c r="B326" i="19"/>
  <c r="C366" i="19"/>
  <c r="B367" i="19"/>
  <c r="C432" i="19"/>
  <c r="B408" i="19"/>
  <c r="B464" i="19"/>
  <c r="B512" i="19"/>
  <c r="B552" i="19"/>
  <c r="C456" i="19"/>
  <c r="C528" i="19"/>
  <c r="B227" i="19"/>
  <c r="B291" i="19"/>
  <c r="B355" i="19"/>
  <c r="B91" i="19"/>
  <c r="B155" i="19"/>
  <c r="B219" i="19"/>
  <c r="B283" i="19"/>
  <c r="B347" i="19"/>
  <c r="B399" i="19"/>
  <c r="C409" i="19"/>
  <c r="C461" i="19"/>
  <c r="C537" i="19"/>
  <c r="C521" i="19"/>
  <c r="C509" i="19"/>
  <c r="C431" i="19"/>
  <c r="B271" i="19"/>
  <c r="B327" i="19"/>
  <c r="B175" i="19"/>
  <c r="B319" i="19"/>
  <c r="C98" i="19"/>
  <c r="B94" i="19"/>
  <c r="C477" i="19"/>
  <c r="C493" i="19"/>
  <c r="B183" i="19"/>
  <c r="B207" i="19"/>
  <c r="B230" i="19"/>
  <c r="C254" i="19"/>
  <c r="B290" i="19"/>
  <c r="B343" i="19"/>
  <c r="C396" i="19"/>
  <c r="C110" i="19"/>
  <c r="B151" i="19"/>
  <c r="B415" i="19"/>
  <c r="B443" i="19"/>
  <c r="B491" i="19"/>
  <c r="B519" i="19"/>
  <c r="C555" i="19"/>
  <c r="B118" i="19"/>
  <c r="B147" i="19"/>
  <c r="B182" i="19"/>
  <c r="B222" i="19"/>
  <c r="C246" i="19"/>
  <c r="C286" i="19"/>
  <c r="C106" i="19"/>
  <c r="B138" i="19"/>
  <c r="C194" i="19"/>
  <c r="B247" i="19"/>
  <c r="B287" i="19"/>
  <c r="B322" i="19"/>
  <c r="C372" i="19"/>
  <c r="B420" i="19"/>
  <c r="B468" i="19"/>
  <c r="B540" i="19"/>
  <c r="C468" i="19"/>
  <c r="C524" i="19"/>
  <c r="B191" i="19"/>
  <c r="B263" i="19"/>
  <c r="C298" i="19"/>
  <c r="B334" i="19"/>
  <c r="C346" i="19"/>
  <c r="B385" i="19"/>
  <c r="C376" i="19"/>
  <c r="B416" i="19"/>
  <c r="B488" i="19"/>
  <c r="B520" i="19"/>
  <c r="C464" i="19"/>
  <c r="C219" i="19"/>
  <c r="C279" i="19"/>
  <c r="C287" i="19"/>
  <c r="C295" i="19"/>
  <c r="C303" i="19"/>
  <c r="B243" i="19"/>
  <c r="B307" i="19"/>
  <c r="B373" i="19"/>
  <c r="B107" i="19"/>
  <c r="B171" i="19"/>
  <c r="B235" i="19"/>
  <c r="B299" i="19"/>
  <c r="B363" i="19"/>
  <c r="C453" i="19"/>
  <c r="C411" i="19"/>
  <c r="C467" i="19"/>
  <c r="B559" i="19"/>
  <c r="C527" i="19"/>
  <c r="C473" i="19"/>
  <c r="B557" i="19"/>
  <c r="B457" i="19"/>
  <c r="C457" i="19"/>
  <c r="B541" i="19"/>
  <c r="B231" i="19"/>
  <c r="B393" i="19"/>
  <c r="B99" i="19"/>
  <c r="C433" i="19"/>
  <c r="C497" i="19"/>
  <c r="C529" i="19"/>
  <c r="B545" i="19"/>
  <c r="B87" i="19"/>
  <c r="B127" i="19"/>
  <c r="B162" i="19"/>
  <c r="C190" i="19"/>
  <c r="C214" i="19"/>
  <c r="B238" i="19"/>
  <c r="B270" i="19"/>
  <c r="B298" i="19"/>
  <c r="C350" i="19"/>
  <c r="C404" i="19"/>
  <c r="B90" i="19"/>
  <c r="B115" i="19"/>
  <c r="B167" i="19"/>
  <c r="B423" i="19"/>
  <c r="B471" i="19"/>
  <c r="B495" i="19"/>
  <c r="B531" i="19"/>
  <c r="B154" i="19"/>
  <c r="C186" i="19"/>
  <c r="B266" i="19"/>
  <c r="B294" i="19"/>
  <c r="B119" i="19"/>
  <c r="B143" i="19"/>
  <c r="B199" i="19"/>
  <c r="B262" i="19"/>
  <c r="C294" i="19"/>
  <c r="B330" i="19"/>
  <c r="C380" i="19"/>
  <c r="B436" i="19"/>
  <c r="B484" i="19"/>
  <c r="B556" i="19"/>
  <c r="C428" i="19"/>
  <c r="C476" i="19"/>
  <c r="C532" i="19"/>
  <c r="B198" i="19"/>
  <c r="C278" i="19"/>
  <c r="B306" i="19"/>
  <c r="C338" i="19"/>
  <c r="B354" i="19"/>
  <c r="C400" i="19"/>
  <c r="C384" i="19"/>
  <c r="B440" i="19"/>
  <c r="B496" i="19"/>
  <c r="B536" i="19"/>
  <c r="B560" i="19"/>
  <c r="C472" i="19"/>
  <c r="G43" i="9"/>
  <c r="J43" i="12"/>
  <c r="G47" i="9"/>
  <c r="J47" i="12"/>
  <c r="G55" i="9"/>
  <c r="J55" i="12"/>
  <c r="J63" i="12"/>
  <c r="G63" i="9"/>
  <c r="G39" i="9"/>
  <c r="J39" i="12"/>
  <c r="E66" i="11" s="1"/>
  <c r="I65" i="19" s="1"/>
  <c r="G28" i="9"/>
  <c r="J28" i="12"/>
  <c r="G26" i="9"/>
  <c r="J26" i="12"/>
  <c r="G19" i="9"/>
  <c r="J19" i="12"/>
  <c r="G5" i="9"/>
  <c r="J5" i="12"/>
  <c r="G45" i="9"/>
  <c r="J45" i="12"/>
  <c r="G53" i="9"/>
  <c r="J53" i="12"/>
  <c r="G61" i="9"/>
  <c r="J61" i="12"/>
  <c r="G69" i="9"/>
  <c r="J69" i="12"/>
  <c r="G37" i="9"/>
  <c r="J37" i="12"/>
  <c r="E37" i="11" s="1"/>
  <c r="I36" i="19" s="1"/>
  <c r="G24" i="9"/>
  <c r="J24" i="12"/>
  <c r="G17" i="9"/>
  <c r="J17" i="12"/>
  <c r="G10" i="9"/>
  <c r="J10" i="12"/>
  <c r="G6" i="9"/>
  <c r="J6" i="12"/>
  <c r="G9" i="9"/>
  <c r="J9" i="12"/>
  <c r="G12" i="9"/>
  <c r="J12" i="12"/>
  <c r="G16" i="9"/>
  <c r="J16" i="12"/>
  <c r="G27" i="9"/>
  <c r="J27" i="12"/>
  <c r="G23" i="9"/>
  <c r="J23" i="12"/>
  <c r="G29" i="9"/>
  <c r="J29" i="12"/>
  <c r="G34" i="9"/>
  <c r="J34" i="12"/>
  <c r="G38" i="9"/>
  <c r="J38" i="12"/>
  <c r="E50" i="11" s="1"/>
  <c r="I49" i="19" s="1"/>
  <c r="G66" i="9"/>
  <c r="J66" i="12"/>
  <c r="G62" i="9"/>
  <c r="J62" i="12"/>
  <c r="G58" i="9"/>
  <c r="J58" i="12"/>
  <c r="G54" i="9"/>
  <c r="J54" i="12"/>
  <c r="G50" i="9"/>
  <c r="J50" i="12"/>
  <c r="G46" i="9"/>
  <c r="J46" i="12"/>
  <c r="G42" i="9"/>
  <c r="J42" i="12"/>
  <c r="G51" i="9"/>
  <c r="J51" i="12"/>
  <c r="J59" i="12"/>
  <c r="G59" i="9"/>
  <c r="J67" i="12"/>
  <c r="E388" i="11" s="1"/>
  <c r="I387" i="19" s="1"/>
  <c r="G67" i="9"/>
  <c r="G35" i="9"/>
  <c r="J35" i="12"/>
  <c r="G32" i="9"/>
  <c r="J32" i="12"/>
  <c r="J22" i="12"/>
  <c r="G22" i="9"/>
  <c r="J15" i="12"/>
  <c r="E271" i="11" s="1"/>
  <c r="I270" i="19" s="1"/>
  <c r="G15" i="9"/>
  <c r="G4" i="9"/>
  <c r="J4" i="12"/>
  <c r="E317" i="11" s="1"/>
  <c r="I316" i="19" s="1"/>
  <c r="G41" i="9"/>
  <c r="J41" i="12"/>
  <c r="G49" i="9"/>
  <c r="J49" i="12"/>
  <c r="G57" i="9"/>
  <c r="J57" i="12"/>
  <c r="E150" i="11" s="1"/>
  <c r="I149" i="19" s="1"/>
  <c r="G65" i="9"/>
  <c r="J65" i="12"/>
  <c r="G33" i="9"/>
  <c r="J33" i="12"/>
  <c r="G30" i="9"/>
  <c r="J30" i="12"/>
  <c r="G20" i="9"/>
  <c r="J20" i="12"/>
  <c r="G13" i="9"/>
  <c r="J13" i="12"/>
  <c r="J7" i="12"/>
  <c r="G7" i="9"/>
  <c r="G8" i="9"/>
  <c r="J8" i="12"/>
  <c r="J11" i="12"/>
  <c r="G11" i="9"/>
  <c r="G14" i="9"/>
  <c r="J14" i="12"/>
  <c r="G18" i="9"/>
  <c r="J18" i="12"/>
  <c r="G21" i="9"/>
  <c r="J21" i="12"/>
  <c r="G25" i="9"/>
  <c r="J25" i="12"/>
  <c r="E453" i="11" s="1"/>
  <c r="I452" i="19" s="1"/>
  <c r="G31" i="9"/>
  <c r="J31" i="12"/>
  <c r="G36" i="9"/>
  <c r="J36" i="12"/>
  <c r="E19" i="11" s="1"/>
  <c r="I18" i="19" s="1"/>
  <c r="G40" i="9"/>
  <c r="J40" i="12"/>
  <c r="E73" i="11" s="1"/>
  <c r="I72" i="19" s="1"/>
  <c r="G68" i="9"/>
  <c r="J68" i="12"/>
  <c r="G64" i="9"/>
  <c r="J64" i="12"/>
  <c r="G60" i="9"/>
  <c r="J60" i="12"/>
  <c r="G56" i="9"/>
  <c r="J56" i="12"/>
  <c r="G52" i="9"/>
  <c r="J52" i="12"/>
  <c r="G48" i="9"/>
  <c r="J48" i="12"/>
  <c r="G44" i="9"/>
  <c r="J44" i="12"/>
  <c r="I329" i="18"/>
  <c r="I251" i="18"/>
  <c r="E566" i="11" l="1"/>
  <c r="I565" i="19" s="1"/>
  <c r="E565" i="11"/>
  <c r="I564" i="19" s="1"/>
  <c r="E562" i="11"/>
  <c r="I561" i="19" s="1"/>
  <c r="E564" i="11"/>
  <c r="I563" i="19" s="1"/>
  <c r="E563" i="11"/>
  <c r="I562" i="19" s="1"/>
  <c r="E567" i="11"/>
  <c r="I566" i="19" s="1"/>
  <c r="E472" i="11"/>
  <c r="I471" i="19" s="1"/>
  <c r="E471" i="11"/>
  <c r="I470" i="19" s="1"/>
  <c r="E380" i="11"/>
  <c r="I379" i="19" s="1"/>
  <c r="E228" i="11"/>
  <c r="I227" i="19" s="1"/>
  <c r="E161" i="11"/>
  <c r="I160" i="19" s="1"/>
  <c r="E121" i="11"/>
  <c r="I120" i="19" s="1"/>
  <c r="E80" i="11"/>
  <c r="I79" i="19" s="1"/>
  <c r="E219" i="11"/>
  <c r="I218" i="19" s="1"/>
  <c r="E220" i="11"/>
  <c r="I219" i="19" s="1"/>
  <c r="E225" i="11"/>
  <c r="I224" i="19" s="1"/>
  <c r="E221" i="11"/>
  <c r="I220" i="19" s="1"/>
  <c r="E226" i="11"/>
  <c r="I225" i="19" s="1"/>
  <c r="E222" i="11"/>
  <c r="I221" i="19" s="1"/>
  <c r="E218" i="11"/>
  <c r="I217" i="19" s="1"/>
  <c r="E227" i="11"/>
  <c r="I226" i="19" s="1"/>
  <c r="E223" i="11"/>
  <c r="I222" i="19" s="1"/>
  <c r="E224" i="11"/>
  <c r="I223" i="19" s="1"/>
  <c r="E470" i="11"/>
  <c r="I469" i="19" s="1"/>
  <c r="E466" i="11"/>
  <c r="I465" i="19" s="1"/>
  <c r="E462" i="11"/>
  <c r="I461" i="19" s="1"/>
  <c r="E454" i="11"/>
  <c r="I453" i="19" s="1"/>
  <c r="E463" i="11"/>
  <c r="I462" i="19" s="1"/>
  <c r="E455" i="11"/>
  <c r="I454" i="19" s="1"/>
  <c r="E468" i="11"/>
  <c r="I467" i="19" s="1"/>
  <c r="E464" i="11"/>
  <c r="I463" i="19" s="1"/>
  <c r="E460" i="11"/>
  <c r="I459" i="19" s="1"/>
  <c r="E456" i="11"/>
  <c r="I455" i="19" s="1"/>
  <c r="E469" i="11"/>
  <c r="I468" i="19" s="1"/>
  <c r="E465" i="11"/>
  <c r="I464" i="19" s="1"/>
  <c r="E461" i="11"/>
  <c r="I460" i="19" s="1"/>
  <c r="E457" i="11"/>
  <c r="I456" i="19" s="1"/>
  <c r="E458" i="11"/>
  <c r="I457" i="19" s="1"/>
  <c r="E467" i="11"/>
  <c r="I466" i="19" s="1"/>
  <c r="E459" i="11"/>
  <c r="I458" i="19" s="1"/>
  <c r="E342" i="11"/>
  <c r="I341" i="19" s="1"/>
  <c r="E340" i="11"/>
  <c r="I339" i="19" s="1"/>
  <c r="E338" i="11"/>
  <c r="I337" i="19" s="1"/>
  <c r="E336" i="11"/>
  <c r="I335" i="19" s="1"/>
  <c r="E334" i="11"/>
  <c r="I333" i="19" s="1"/>
  <c r="E343" i="11"/>
  <c r="I342" i="19" s="1"/>
  <c r="E341" i="11"/>
  <c r="I340" i="19" s="1"/>
  <c r="E339" i="11"/>
  <c r="I338" i="19" s="1"/>
  <c r="E337" i="11"/>
  <c r="I336" i="19" s="1"/>
  <c r="E335" i="11"/>
  <c r="I334" i="19" s="1"/>
  <c r="E332" i="11"/>
  <c r="I331" i="19" s="1"/>
  <c r="E330" i="11"/>
  <c r="I329" i="19" s="1"/>
  <c r="E328" i="11"/>
  <c r="I327" i="19" s="1"/>
  <c r="E333" i="11"/>
  <c r="I332" i="19" s="1"/>
  <c r="E331" i="11"/>
  <c r="I330" i="19" s="1"/>
  <c r="E329" i="11"/>
  <c r="I328" i="19" s="1"/>
  <c r="E272" i="11"/>
  <c r="I271" i="19" s="1"/>
  <c r="E273" i="11"/>
  <c r="I272" i="19" s="1"/>
  <c r="E90" i="11"/>
  <c r="I89" i="19" s="1"/>
  <c r="E88" i="11"/>
  <c r="I87" i="19" s="1"/>
  <c r="E89" i="11"/>
  <c r="I88" i="19" s="1"/>
  <c r="E87" i="11"/>
  <c r="I86" i="19" s="1"/>
  <c r="E156" i="11"/>
  <c r="I155" i="19" s="1"/>
  <c r="E154" i="11"/>
  <c r="I153" i="19" s="1"/>
  <c r="E152" i="11"/>
  <c r="I151" i="19" s="1"/>
  <c r="E155" i="11"/>
  <c r="I154" i="19" s="1"/>
  <c r="E153" i="11"/>
  <c r="I152" i="19" s="1"/>
  <c r="E151" i="11"/>
  <c r="I150" i="19" s="1"/>
  <c r="E160" i="11"/>
  <c r="I159" i="19" s="1"/>
  <c r="E158" i="11"/>
  <c r="I157" i="19" s="1"/>
  <c r="E159" i="11"/>
  <c r="I158" i="19" s="1"/>
  <c r="E157" i="11"/>
  <c r="I156" i="19" s="1"/>
  <c r="E166" i="11"/>
  <c r="I165" i="19" s="1"/>
  <c r="E165" i="11"/>
  <c r="I164" i="19" s="1"/>
  <c r="E354" i="11"/>
  <c r="I353" i="19" s="1"/>
  <c r="E352" i="11"/>
  <c r="I351" i="19" s="1"/>
  <c r="E350" i="11"/>
  <c r="I349" i="19" s="1"/>
  <c r="E348" i="11"/>
  <c r="I347" i="19" s="1"/>
  <c r="E346" i="11"/>
  <c r="I345" i="19" s="1"/>
  <c r="E344" i="11"/>
  <c r="I343" i="19" s="1"/>
  <c r="E353" i="11"/>
  <c r="I352" i="19" s="1"/>
  <c r="E351" i="11"/>
  <c r="I350" i="19" s="1"/>
  <c r="E349" i="11"/>
  <c r="I348" i="19" s="1"/>
  <c r="E347" i="11"/>
  <c r="I346" i="19" s="1"/>
  <c r="E345" i="11"/>
  <c r="I344" i="19" s="1"/>
  <c r="E378" i="11"/>
  <c r="I377" i="19" s="1"/>
  <c r="E376" i="11"/>
  <c r="I375" i="19" s="1"/>
  <c r="E374" i="11"/>
  <c r="I373" i="19" s="1"/>
  <c r="E372" i="11"/>
  <c r="I371" i="19" s="1"/>
  <c r="E370" i="11"/>
  <c r="I369" i="19" s="1"/>
  <c r="E379" i="11"/>
  <c r="I378" i="19" s="1"/>
  <c r="E377" i="11"/>
  <c r="I376" i="19" s="1"/>
  <c r="E375" i="11"/>
  <c r="I374" i="19" s="1"/>
  <c r="E373" i="11"/>
  <c r="I372" i="19" s="1"/>
  <c r="E371" i="11"/>
  <c r="I370" i="19" s="1"/>
  <c r="E369" i="11"/>
  <c r="I368" i="19" s="1"/>
  <c r="E326" i="11"/>
  <c r="I325" i="19" s="1"/>
  <c r="E327" i="11"/>
  <c r="I326" i="19" s="1"/>
  <c r="E81" i="11"/>
  <c r="I80" i="19" s="1"/>
  <c r="E78" i="11"/>
  <c r="I77" i="19" s="1"/>
  <c r="E76" i="11"/>
  <c r="I75" i="19" s="1"/>
  <c r="E74" i="11"/>
  <c r="I73" i="19" s="1"/>
  <c r="E82" i="11"/>
  <c r="I81" i="19" s="1"/>
  <c r="E79" i="11"/>
  <c r="I78" i="19" s="1"/>
  <c r="E77" i="11"/>
  <c r="I76" i="19" s="1"/>
  <c r="E75" i="11"/>
  <c r="I74" i="19" s="1"/>
  <c r="E36" i="11"/>
  <c r="I35" i="19" s="1"/>
  <c r="E34" i="11"/>
  <c r="I33" i="19" s="1"/>
  <c r="E35" i="11"/>
  <c r="I34" i="19" s="1"/>
  <c r="E33" i="11"/>
  <c r="I32" i="19" s="1"/>
  <c r="E520" i="11"/>
  <c r="I519" i="19" s="1"/>
  <c r="E518" i="11"/>
  <c r="I517" i="19" s="1"/>
  <c r="E516" i="11"/>
  <c r="I515" i="19" s="1"/>
  <c r="E514" i="11"/>
  <c r="I513" i="19" s="1"/>
  <c r="E512" i="11"/>
  <c r="I511" i="19" s="1"/>
  <c r="E521" i="11"/>
  <c r="I520" i="19" s="1"/>
  <c r="E519" i="11"/>
  <c r="I518" i="19" s="1"/>
  <c r="E517" i="11"/>
  <c r="I516" i="19" s="1"/>
  <c r="E515" i="11"/>
  <c r="I514" i="19" s="1"/>
  <c r="E513" i="11"/>
  <c r="I512" i="19" s="1"/>
  <c r="E270" i="11"/>
  <c r="I269" i="19" s="1"/>
  <c r="E268" i="11"/>
  <c r="I267" i="19" s="1"/>
  <c r="E266" i="11"/>
  <c r="I265" i="19" s="1"/>
  <c r="E264" i="11"/>
  <c r="I263" i="19" s="1"/>
  <c r="E262" i="11"/>
  <c r="I261" i="19" s="1"/>
  <c r="E260" i="11"/>
  <c r="I259" i="19" s="1"/>
  <c r="E258" i="11"/>
  <c r="I257" i="19" s="1"/>
  <c r="E256" i="11"/>
  <c r="I255" i="19" s="1"/>
  <c r="E254" i="11"/>
  <c r="I253" i="19" s="1"/>
  <c r="E252" i="11"/>
  <c r="I251" i="19" s="1"/>
  <c r="E269" i="11"/>
  <c r="I268" i="19" s="1"/>
  <c r="E267" i="11"/>
  <c r="I266" i="19" s="1"/>
  <c r="E265" i="11"/>
  <c r="I264" i="19" s="1"/>
  <c r="E263" i="11"/>
  <c r="I262" i="19" s="1"/>
  <c r="E261" i="11"/>
  <c r="I260" i="19" s="1"/>
  <c r="E259" i="11"/>
  <c r="I258" i="19" s="1"/>
  <c r="E257" i="11"/>
  <c r="I256" i="19" s="1"/>
  <c r="E255" i="11"/>
  <c r="I254" i="19" s="1"/>
  <c r="E253" i="11"/>
  <c r="I252" i="19" s="1"/>
  <c r="E251" i="11"/>
  <c r="I250" i="19" s="1"/>
  <c r="E216" i="11"/>
  <c r="I215" i="19" s="1"/>
  <c r="E214" i="11"/>
  <c r="I213" i="19" s="1"/>
  <c r="E217" i="11"/>
  <c r="I216" i="19" s="1"/>
  <c r="E215" i="11"/>
  <c r="I214" i="19" s="1"/>
  <c r="E213" i="11"/>
  <c r="I212" i="19" s="1"/>
  <c r="E246" i="11"/>
  <c r="I245" i="19" s="1"/>
  <c r="E247" i="11"/>
  <c r="I246" i="19" s="1"/>
  <c r="E510" i="11"/>
  <c r="I509" i="19" s="1"/>
  <c r="E508" i="11"/>
  <c r="I507" i="19" s="1"/>
  <c r="E506" i="11"/>
  <c r="I505" i="19" s="1"/>
  <c r="E504" i="11"/>
  <c r="I503" i="19" s="1"/>
  <c r="E502" i="11"/>
  <c r="I501" i="19" s="1"/>
  <c r="E500" i="11"/>
  <c r="I499" i="19" s="1"/>
  <c r="E498" i="11"/>
  <c r="I497" i="19" s="1"/>
  <c r="E496" i="11"/>
  <c r="I495" i="19" s="1"/>
  <c r="E494" i="11"/>
  <c r="I493" i="19" s="1"/>
  <c r="E492" i="11"/>
  <c r="I491" i="19" s="1"/>
  <c r="E490" i="11"/>
  <c r="I489" i="19" s="1"/>
  <c r="E488" i="11"/>
  <c r="I487" i="19" s="1"/>
  <c r="E486" i="11"/>
  <c r="I485" i="19" s="1"/>
  <c r="E484" i="11"/>
  <c r="I483" i="19" s="1"/>
  <c r="E482" i="11"/>
  <c r="I481" i="19" s="1"/>
  <c r="E480" i="11"/>
  <c r="I479" i="19" s="1"/>
  <c r="E511" i="11"/>
  <c r="I510" i="19" s="1"/>
  <c r="E509" i="11"/>
  <c r="I508" i="19" s="1"/>
  <c r="E507" i="11"/>
  <c r="I506" i="19" s="1"/>
  <c r="E505" i="11"/>
  <c r="I504" i="19" s="1"/>
  <c r="E503" i="11"/>
  <c r="I502" i="19" s="1"/>
  <c r="E501" i="11"/>
  <c r="I500" i="19" s="1"/>
  <c r="E499" i="11"/>
  <c r="I498" i="19" s="1"/>
  <c r="E497" i="11"/>
  <c r="I496" i="19" s="1"/>
  <c r="E495" i="11"/>
  <c r="I494" i="19" s="1"/>
  <c r="E493" i="11"/>
  <c r="I492" i="19" s="1"/>
  <c r="E491" i="11"/>
  <c r="I490" i="19" s="1"/>
  <c r="E489" i="11"/>
  <c r="I488" i="19" s="1"/>
  <c r="E487" i="11"/>
  <c r="I486" i="19" s="1"/>
  <c r="E485" i="11"/>
  <c r="I484" i="19" s="1"/>
  <c r="E483" i="11"/>
  <c r="I482" i="19" s="1"/>
  <c r="E481" i="11"/>
  <c r="I480" i="19" s="1"/>
  <c r="E479" i="11"/>
  <c r="I478" i="19" s="1"/>
  <c r="E18" i="11"/>
  <c r="I17" i="19" s="1"/>
  <c r="E17" i="11"/>
  <c r="I16" i="19" s="1"/>
  <c r="E16" i="11"/>
  <c r="I15" i="19" s="1"/>
  <c r="E14" i="11"/>
  <c r="I13" i="19" s="1"/>
  <c r="E15" i="11"/>
  <c r="I14" i="19" s="1"/>
  <c r="E382" i="11"/>
  <c r="I381" i="19" s="1"/>
  <c r="E383" i="11"/>
  <c r="I382" i="19" s="1"/>
  <c r="E381" i="11"/>
  <c r="I380" i="19" s="1"/>
  <c r="E148" i="11"/>
  <c r="I147" i="19" s="1"/>
  <c r="E132" i="11"/>
  <c r="I131" i="19" s="1"/>
  <c r="E130" i="11"/>
  <c r="I129" i="19" s="1"/>
  <c r="E128" i="11"/>
  <c r="I127" i="19" s="1"/>
  <c r="E126" i="11"/>
  <c r="I125" i="19" s="1"/>
  <c r="E124" i="11"/>
  <c r="I123" i="19" s="1"/>
  <c r="E149" i="11"/>
  <c r="I148" i="19" s="1"/>
  <c r="E133" i="11"/>
  <c r="I132" i="19" s="1"/>
  <c r="E131" i="11"/>
  <c r="I130" i="19" s="1"/>
  <c r="E129" i="11"/>
  <c r="I128" i="19" s="1"/>
  <c r="E127" i="11"/>
  <c r="I126" i="19" s="1"/>
  <c r="E125" i="11"/>
  <c r="I124" i="19" s="1"/>
  <c r="E96" i="11"/>
  <c r="I95" i="19" s="1"/>
  <c r="E94" i="11"/>
  <c r="I93" i="19" s="1"/>
  <c r="E92" i="11"/>
  <c r="I91" i="19" s="1"/>
  <c r="E95" i="11"/>
  <c r="I94" i="19" s="1"/>
  <c r="E93" i="11"/>
  <c r="I92" i="19" s="1"/>
  <c r="E91" i="11"/>
  <c r="I90" i="19" s="1"/>
  <c r="E56" i="11"/>
  <c r="I55" i="19" s="1"/>
  <c r="E54" i="11"/>
  <c r="I53" i="19" s="1"/>
  <c r="E52" i="11"/>
  <c r="I51" i="19" s="1"/>
  <c r="E57" i="11"/>
  <c r="I56" i="19" s="1"/>
  <c r="E55" i="11"/>
  <c r="I54" i="19" s="1"/>
  <c r="E53" i="11"/>
  <c r="I52" i="19" s="1"/>
  <c r="E51" i="11"/>
  <c r="I50" i="19" s="1"/>
  <c r="E40" i="11"/>
  <c r="I39" i="19" s="1"/>
  <c r="E38" i="11"/>
  <c r="I37" i="19" s="1"/>
  <c r="E39" i="11"/>
  <c r="I38" i="19" s="1"/>
  <c r="E146" i="11"/>
  <c r="I145" i="19" s="1"/>
  <c r="E144" i="11"/>
  <c r="I143" i="19" s="1"/>
  <c r="E142" i="11"/>
  <c r="I141" i="19" s="1"/>
  <c r="E140" i="11"/>
  <c r="I139" i="19" s="1"/>
  <c r="E138" i="11"/>
  <c r="I137" i="19" s="1"/>
  <c r="E136" i="11"/>
  <c r="I135" i="19" s="1"/>
  <c r="E134" i="11"/>
  <c r="I133" i="19" s="1"/>
  <c r="E147" i="11"/>
  <c r="I146" i="19" s="1"/>
  <c r="E145" i="11"/>
  <c r="I144" i="19" s="1"/>
  <c r="E143" i="11"/>
  <c r="I142" i="19" s="1"/>
  <c r="E141" i="11"/>
  <c r="I140" i="19" s="1"/>
  <c r="E139" i="11"/>
  <c r="I138" i="19" s="1"/>
  <c r="E137" i="11"/>
  <c r="I136" i="19" s="1"/>
  <c r="E135" i="11"/>
  <c r="I134" i="19" s="1"/>
  <c r="E120" i="11"/>
  <c r="I119" i="19" s="1"/>
  <c r="E118" i="11"/>
  <c r="I117" i="19" s="1"/>
  <c r="E116" i="11"/>
  <c r="I115" i="19" s="1"/>
  <c r="E114" i="11"/>
  <c r="I113" i="19" s="1"/>
  <c r="E112" i="11"/>
  <c r="I111" i="19" s="1"/>
  <c r="E110" i="11"/>
  <c r="I109" i="19" s="1"/>
  <c r="E108" i="11"/>
  <c r="I107" i="19" s="1"/>
  <c r="E106" i="11"/>
  <c r="I105" i="19" s="1"/>
  <c r="E104" i="11"/>
  <c r="I103" i="19" s="1"/>
  <c r="E102" i="11"/>
  <c r="I101" i="19" s="1"/>
  <c r="E100" i="11"/>
  <c r="I99" i="19" s="1"/>
  <c r="E98" i="11"/>
  <c r="I97" i="19" s="1"/>
  <c r="E119" i="11"/>
  <c r="I118" i="19" s="1"/>
  <c r="E117" i="11"/>
  <c r="I116" i="19" s="1"/>
  <c r="E115" i="11"/>
  <c r="I114" i="19" s="1"/>
  <c r="E113" i="11"/>
  <c r="I112" i="19" s="1"/>
  <c r="E111" i="11"/>
  <c r="I110" i="19" s="1"/>
  <c r="E109" i="11"/>
  <c r="I108" i="19" s="1"/>
  <c r="E107" i="11"/>
  <c r="I106" i="19" s="1"/>
  <c r="E105" i="11"/>
  <c r="I104" i="19" s="1"/>
  <c r="E103" i="11"/>
  <c r="I102" i="19" s="1"/>
  <c r="E101" i="11"/>
  <c r="I100" i="19" s="1"/>
  <c r="E99" i="11"/>
  <c r="I98" i="19" s="1"/>
  <c r="E97" i="11"/>
  <c r="I96" i="19" s="1"/>
  <c r="E198" i="11"/>
  <c r="I197" i="19" s="1"/>
  <c r="E196" i="11"/>
  <c r="I195" i="19" s="1"/>
  <c r="E194" i="11"/>
  <c r="I193" i="19" s="1"/>
  <c r="E192" i="11"/>
  <c r="I191" i="19" s="1"/>
  <c r="E190" i="11"/>
  <c r="I189" i="19" s="1"/>
  <c r="E188" i="11"/>
  <c r="I187" i="19" s="1"/>
  <c r="E186" i="11"/>
  <c r="I185" i="19" s="1"/>
  <c r="E184" i="11"/>
  <c r="I183" i="19" s="1"/>
  <c r="E182" i="11"/>
  <c r="I181" i="19" s="1"/>
  <c r="E180" i="11"/>
  <c r="I179" i="19" s="1"/>
  <c r="E178" i="11"/>
  <c r="I177" i="19" s="1"/>
  <c r="E176" i="11"/>
  <c r="I175" i="19" s="1"/>
  <c r="E174" i="11"/>
  <c r="I173" i="19" s="1"/>
  <c r="E172" i="11"/>
  <c r="I171" i="19" s="1"/>
  <c r="E170" i="11"/>
  <c r="I169" i="19" s="1"/>
  <c r="E197" i="11"/>
  <c r="I196" i="19" s="1"/>
  <c r="E195" i="11"/>
  <c r="I194" i="19" s="1"/>
  <c r="E193" i="11"/>
  <c r="I192" i="19" s="1"/>
  <c r="E191" i="11"/>
  <c r="I190" i="19" s="1"/>
  <c r="E189" i="11"/>
  <c r="I188" i="19" s="1"/>
  <c r="E187" i="11"/>
  <c r="I186" i="19" s="1"/>
  <c r="E185" i="11"/>
  <c r="I184" i="19" s="1"/>
  <c r="E183" i="11"/>
  <c r="I182" i="19" s="1"/>
  <c r="E181" i="11"/>
  <c r="I180" i="19" s="1"/>
  <c r="E179" i="11"/>
  <c r="I178" i="19" s="1"/>
  <c r="E177" i="11"/>
  <c r="I176" i="19" s="1"/>
  <c r="E175" i="11"/>
  <c r="I174" i="19" s="1"/>
  <c r="E173" i="11"/>
  <c r="I172" i="19" s="1"/>
  <c r="E171" i="11"/>
  <c r="I170" i="19" s="1"/>
  <c r="E169" i="11"/>
  <c r="I168" i="19" s="1"/>
  <c r="E122" i="11"/>
  <c r="I121" i="19" s="1"/>
  <c r="E123" i="11"/>
  <c r="I122" i="19" s="1"/>
  <c r="E452" i="11"/>
  <c r="I451" i="19" s="1"/>
  <c r="E450" i="11"/>
  <c r="I449" i="19" s="1"/>
  <c r="E448" i="11"/>
  <c r="I447" i="19" s="1"/>
  <c r="E446" i="11"/>
  <c r="I445" i="19" s="1"/>
  <c r="E444" i="11"/>
  <c r="I443" i="19" s="1"/>
  <c r="E442" i="11"/>
  <c r="I441" i="19" s="1"/>
  <c r="E440" i="11"/>
  <c r="I439" i="19" s="1"/>
  <c r="E438" i="11"/>
  <c r="I437" i="19" s="1"/>
  <c r="E436" i="11"/>
  <c r="I435" i="19" s="1"/>
  <c r="E434" i="11"/>
  <c r="I433" i="19" s="1"/>
  <c r="E432" i="11"/>
  <c r="I431" i="19" s="1"/>
  <c r="E430" i="11"/>
  <c r="I429" i="19" s="1"/>
  <c r="E428" i="11"/>
  <c r="I427" i="19" s="1"/>
  <c r="E426" i="11"/>
  <c r="I425" i="19" s="1"/>
  <c r="E424" i="11"/>
  <c r="I423" i="19" s="1"/>
  <c r="E422" i="11"/>
  <c r="I421" i="19" s="1"/>
  <c r="E420" i="11"/>
  <c r="I419" i="19" s="1"/>
  <c r="E418" i="11"/>
  <c r="I417" i="19" s="1"/>
  <c r="E416" i="11"/>
  <c r="I415" i="19" s="1"/>
  <c r="E414" i="11"/>
  <c r="I413" i="19" s="1"/>
  <c r="E412" i="11"/>
  <c r="I411" i="19" s="1"/>
  <c r="E410" i="11"/>
  <c r="I409" i="19" s="1"/>
  <c r="E408" i="11"/>
  <c r="I407" i="19" s="1"/>
  <c r="E406" i="11"/>
  <c r="I405" i="19" s="1"/>
  <c r="E404" i="11"/>
  <c r="I403" i="19" s="1"/>
  <c r="E402" i="11"/>
  <c r="I401" i="19" s="1"/>
  <c r="E400" i="11"/>
  <c r="I399" i="19" s="1"/>
  <c r="E398" i="11"/>
  <c r="I397" i="19" s="1"/>
  <c r="E396" i="11"/>
  <c r="I395" i="19" s="1"/>
  <c r="E394" i="11"/>
  <c r="I393" i="19" s="1"/>
  <c r="E392" i="11"/>
  <c r="I391" i="19" s="1"/>
  <c r="E390" i="11"/>
  <c r="I389" i="19" s="1"/>
  <c r="E451" i="11"/>
  <c r="I450" i="19" s="1"/>
  <c r="E449" i="11"/>
  <c r="I448" i="19" s="1"/>
  <c r="E447" i="11"/>
  <c r="I446" i="19" s="1"/>
  <c r="E445" i="11"/>
  <c r="I444" i="19" s="1"/>
  <c r="E443" i="11"/>
  <c r="I442" i="19" s="1"/>
  <c r="E441" i="11"/>
  <c r="I440" i="19" s="1"/>
  <c r="E439" i="11"/>
  <c r="I438" i="19" s="1"/>
  <c r="E437" i="11"/>
  <c r="I436" i="19" s="1"/>
  <c r="E435" i="11"/>
  <c r="I434" i="19" s="1"/>
  <c r="E433" i="11"/>
  <c r="I432" i="19" s="1"/>
  <c r="E431" i="11"/>
  <c r="I430" i="19" s="1"/>
  <c r="E429" i="11"/>
  <c r="I428" i="19" s="1"/>
  <c r="E427" i="11"/>
  <c r="I426" i="19" s="1"/>
  <c r="E425" i="11"/>
  <c r="I424" i="19" s="1"/>
  <c r="E423" i="11"/>
  <c r="I422" i="19" s="1"/>
  <c r="E421" i="11"/>
  <c r="I420" i="19" s="1"/>
  <c r="E419" i="11"/>
  <c r="I418" i="19" s="1"/>
  <c r="E417" i="11"/>
  <c r="I416" i="19" s="1"/>
  <c r="E415" i="11"/>
  <c r="I414" i="19" s="1"/>
  <c r="E413" i="11"/>
  <c r="I412" i="19" s="1"/>
  <c r="E411" i="11"/>
  <c r="I410" i="19" s="1"/>
  <c r="E409" i="11"/>
  <c r="I408" i="19" s="1"/>
  <c r="E407" i="11"/>
  <c r="I406" i="19" s="1"/>
  <c r="E405" i="11"/>
  <c r="I404" i="19" s="1"/>
  <c r="E403" i="11"/>
  <c r="I402" i="19" s="1"/>
  <c r="E401" i="11"/>
  <c r="I400" i="19" s="1"/>
  <c r="E399" i="11"/>
  <c r="I398" i="19" s="1"/>
  <c r="E397" i="11"/>
  <c r="I396" i="19" s="1"/>
  <c r="E395" i="11"/>
  <c r="I394" i="19" s="1"/>
  <c r="E393" i="11"/>
  <c r="I392" i="19" s="1"/>
  <c r="E391" i="11"/>
  <c r="I390" i="19" s="1"/>
  <c r="E389" i="11"/>
  <c r="I388" i="19" s="1"/>
  <c r="E360" i="11"/>
  <c r="I359" i="19" s="1"/>
  <c r="E358" i="11"/>
  <c r="I357" i="19" s="1"/>
  <c r="E356" i="11"/>
  <c r="I355" i="19" s="1"/>
  <c r="E361" i="11"/>
  <c r="I360" i="19" s="1"/>
  <c r="E359" i="11"/>
  <c r="I358" i="19" s="1"/>
  <c r="E357" i="11"/>
  <c r="I356" i="19" s="1"/>
  <c r="E355" i="11"/>
  <c r="I354" i="19" s="1"/>
  <c r="E386" i="11"/>
  <c r="I385" i="19" s="1"/>
  <c r="E384" i="11"/>
  <c r="I383" i="19" s="1"/>
  <c r="E387" i="11"/>
  <c r="I386" i="19" s="1"/>
  <c r="E385" i="11"/>
  <c r="I384" i="19" s="1"/>
  <c r="E44" i="11"/>
  <c r="I43" i="19" s="1"/>
  <c r="E42" i="11"/>
  <c r="I41" i="19" s="1"/>
  <c r="E45" i="11"/>
  <c r="I44" i="19" s="1"/>
  <c r="E43" i="11"/>
  <c r="I42" i="19" s="1"/>
  <c r="E41" i="11"/>
  <c r="I40" i="19" s="1"/>
  <c r="E48" i="11"/>
  <c r="I47" i="19" s="1"/>
  <c r="E46" i="11"/>
  <c r="I45" i="19" s="1"/>
  <c r="E49" i="11"/>
  <c r="I48" i="19" s="1"/>
  <c r="E47" i="11"/>
  <c r="I46" i="19" s="1"/>
  <c r="E478" i="11"/>
  <c r="I477" i="19" s="1"/>
  <c r="E476" i="11"/>
  <c r="I475" i="19" s="1"/>
  <c r="E474" i="11"/>
  <c r="I473" i="19" s="1"/>
  <c r="E477" i="11"/>
  <c r="I476" i="19" s="1"/>
  <c r="E475" i="11"/>
  <c r="I474" i="19" s="1"/>
  <c r="E473" i="11"/>
  <c r="I472" i="19" s="1"/>
  <c r="E26" i="11"/>
  <c r="I25" i="19" s="1"/>
  <c r="E24" i="11"/>
  <c r="I23" i="19" s="1"/>
  <c r="E22" i="11"/>
  <c r="I21" i="19" s="1"/>
  <c r="E20" i="11"/>
  <c r="I19" i="19" s="1"/>
  <c r="E27" i="11"/>
  <c r="I26" i="19" s="1"/>
  <c r="E25" i="11"/>
  <c r="I24" i="19" s="1"/>
  <c r="E23" i="11"/>
  <c r="I22" i="19" s="1"/>
  <c r="E21" i="11"/>
  <c r="I20" i="19" s="1"/>
  <c r="E560" i="11"/>
  <c r="I559" i="19" s="1"/>
  <c r="E558" i="11"/>
  <c r="I557" i="19" s="1"/>
  <c r="E556" i="11"/>
  <c r="I555" i="19" s="1"/>
  <c r="E554" i="11"/>
  <c r="I553" i="19" s="1"/>
  <c r="E552" i="11"/>
  <c r="I551" i="19" s="1"/>
  <c r="E550" i="11"/>
  <c r="I549" i="19" s="1"/>
  <c r="E548" i="11"/>
  <c r="I547" i="19" s="1"/>
  <c r="E546" i="11"/>
  <c r="I545" i="19" s="1"/>
  <c r="E544" i="11"/>
  <c r="I543" i="19" s="1"/>
  <c r="E542" i="11"/>
  <c r="I541" i="19" s="1"/>
  <c r="E540" i="11"/>
  <c r="I539" i="19" s="1"/>
  <c r="E561" i="11"/>
  <c r="I560" i="19" s="1"/>
  <c r="E559" i="11"/>
  <c r="I558" i="19" s="1"/>
  <c r="E557" i="11"/>
  <c r="I556" i="19" s="1"/>
  <c r="E555" i="11"/>
  <c r="I554" i="19" s="1"/>
  <c r="E553" i="11"/>
  <c r="I552" i="19" s="1"/>
  <c r="E551" i="11"/>
  <c r="I550" i="19" s="1"/>
  <c r="E549" i="11"/>
  <c r="I548" i="19" s="1"/>
  <c r="E547" i="11"/>
  <c r="I546" i="19" s="1"/>
  <c r="E545" i="11"/>
  <c r="I544" i="19" s="1"/>
  <c r="E543" i="11"/>
  <c r="I542" i="19" s="1"/>
  <c r="E541" i="11"/>
  <c r="I540" i="19" s="1"/>
  <c r="E250" i="11"/>
  <c r="I249" i="19" s="1"/>
  <c r="E248" i="11"/>
  <c r="I247" i="19" s="1"/>
  <c r="E249" i="11"/>
  <c r="I248" i="19" s="1"/>
  <c r="E244" i="11"/>
  <c r="I243" i="19" s="1"/>
  <c r="E242" i="11"/>
  <c r="I241" i="19" s="1"/>
  <c r="E240" i="11"/>
  <c r="I239" i="19" s="1"/>
  <c r="E238" i="11"/>
  <c r="I237" i="19" s="1"/>
  <c r="E236" i="11"/>
  <c r="I235" i="19" s="1"/>
  <c r="E234" i="11"/>
  <c r="I233" i="19" s="1"/>
  <c r="E232" i="11"/>
  <c r="I231" i="19" s="1"/>
  <c r="E230" i="11"/>
  <c r="I229" i="19" s="1"/>
  <c r="E245" i="11"/>
  <c r="I244" i="19" s="1"/>
  <c r="E243" i="11"/>
  <c r="I242" i="19" s="1"/>
  <c r="E241" i="11"/>
  <c r="I240" i="19" s="1"/>
  <c r="E239" i="11"/>
  <c r="I238" i="19" s="1"/>
  <c r="E237" i="11"/>
  <c r="I236" i="19" s="1"/>
  <c r="E235" i="11"/>
  <c r="I234" i="19" s="1"/>
  <c r="E233" i="11"/>
  <c r="I232" i="19" s="1"/>
  <c r="E231" i="11"/>
  <c r="I230" i="19" s="1"/>
  <c r="E229" i="11"/>
  <c r="I228" i="19" s="1"/>
  <c r="E324" i="11"/>
  <c r="I323" i="19" s="1"/>
  <c r="E322" i="11"/>
  <c r="I321" i="19" s="1"/>
  <c r="E320" i="11"/>
  <c r="I319" i="19" s="1"/>
  <c r="E318" i="11"/>
  <c r="I317" i="19" s="1"/>
  <c r="E325" i="11"/>
  <c r="I324" i="19" s="1"/>
  <c r="E323" i="11"/>
  <c r="I322" i="19" s="1"/>
  <c r="E321" i="11"/>
  <c r="I320" i="19" s="1"/>
  <c r="E319" i="11"/>
  <c r="I318" i="19" s="1"/>
  <c r="E532" i="11"/>
  <c r="I531" i="19" s="1"/>
  <c r="E530" i="11"/>
  <c r="I529" i="19" s="1"/>
  <c r="E528" i="11"/>
  <c r="I527" i="19" s="1"/>
  <c r="E526" i="11"/>
  <c r="I525" i="19" s="1"/>
  <c r="E524" i="11"/>
  <c r="I523" i="19" s="1"/>
  <c r="E522" i="11"/>
  <c r="I521" i="19" s="1"/>
  <c r="E533" i="11"/>
  <c r="I532" i="19" s="1"/>
  <c r="E531" i="11"/>
  <c r="I530" i="19" s="1"/>
  <c r="E529" i="11"/>
  <c r="I528" i="19" s="1"/>
  <c r="E527" i="11"/>
  <c r="I526" i="19" s="1"/>
  <c r="E525" i="11"/>
  <c r="I524" i="19" s="1"/>
  <c r="E523" i="11"/>
  <c r="I522" i="19" s="1"/>
  <c r="E367" i="11"/>
  <c r="I366" i="19" s="1"/>
  <c r="E368" i="11"/>
  <c r="I367" i="19" s="1"/>
  <c r="E366" i="11"/>
  <c r="I365" i="19" s="1"/>
  <c r="E364" i="11"/>
  <c r="I363" i="19" s="1"/>
  <c r="E362" i="11"/>
  <c r="I361" i="19" s="1"/>
  <c r="E365" i="11"/>
  <c r="I364" i="19" s="1"/>
  <c r="E363" i="11"/>
  <c r="I362" i="19" s="1"/>
  <c r="E164" i="11"/>
  <c r="I163" i="19" s="1"/>
  <c r="E162" i="11"/>
  <c r="I161" i="19" s="1"/>
  <c r="E163" i="11"/>
  <c r="I162" i="19" s="1"/>
  <c r="E212" i="11"/>
  <c r="I211" i="19" s="1"/>
  <c r="E210" i="11"/>
  <c r="I209" i="19" s="1"/>
  <c r="E208" i="11"/>
  <c r="I207" i="19" s="1"/>
  <c r="E206" i="11"/>
  <c r="I205" i="19" s="1"/>
  <c r="E204" i="11"/>
  <c r="I203" i="19" s="1"/>
  <c r="E202" i="11"/>
  <c r="I201" i="19" s="1"/>
  <c r="E200" i="11"/>
  <c r="I199" i="19" s="1"/>
  <c r="E211" i="11"/>
  <c r="I210" i="19" s="1"/>
  <c r="E209" i="11"/>
  <c r="I208" i="19" s="1"/>
  <c r="E207" i="11"/>
  <c r="I206" i="19" s="1"/>
  <c r="E205" i="11"/>
  <c r="I204" i="19" s="1"/>
  <c r="E203" i="11"/>
  <c r="I202" i="19" s="1"/>
  <c r="E201" i="11"/>
  <c r="I200" i="19" s="1"/>
  <c r="E199" i="11"/>
  <c r="I198" i="19" s="1"/>
  <c r="E316" i="11"/>
  <c r="I315" i="19" s="1"/>
  <c r="E314" i="11"/>
  <c r="I313" i="19" s="1"/>
  <c r="E312" i="11"/>
  <c r="I311" i="19" s="1"/>
  <c r="E310" i="11"/>
  <c r="I309" i="19" s="1"/>
  <c r="E315" i="11"/>
  <c r="I314" i="19" s="1"/>
  <c r="E313" i="11"/>
  <c r="I312" i="19" s="1"/>
  <c r="E311" i="11"/>
  <c r="I310" i="19" s="1"/>
  <c r="E309" i="11"/>
  <c r="I308" i="19" s="1"/>
  <c r="E538" i="11"/>
  <c r="I537" i="19" s="1"/>
  <c r="E536" i="11"/>
  <c r="I535" i="19" s="1"/>
  <c r="E534" i="11"/>
  <c r="I533" i="19" s="1"/>
  <c r="E539" i="11"/>
  <c r="I538" i="19" s="1"/>
  <c r="E537" i="11"/>
  <c r="I536" i="19" s="1"/>
  <c r="E535" i="11"/>
  <c r="I534" i="19" s="1"/>
  <c r="E12" i="11"/>
  <c r="I11" i="19" s="1"/>
  <c r="E10" i="11"/>
  <c r="I9" i="19" s="1"/>
  <c r="E8" i="11"/>
  <c r="I7" i="19" s="1"/>
  <c r="E6" i="11"/>
  <c r="I5" i="19" s="1"/>
  <c r="E4" i="11"/>
  <c r="I3" i="19" s="1"/>
  <c r="E13" i="11"/>
  <c r="I12" i="19" s="1"/>
  <c r="E11" i="11"/>
  <c r="I10" i="19" s="1"/>
  <c r="E9" i="11"/>
  <c r="I8" i="19" s="1"/>
  <c r="E7" i="11"/>
  <c r="I6" i="19" s="1"/>
  <c r="E5" i="11"/>
  <c r="I4" i="19" s="1"/>
  <c r="E32" i="11"/>
  <c r="I31" i="19" s="1"/>
  <c r="E30" i="11"/>
  <c r="I29" i="19" s="1"/>
  <c r="E28" i="11"/>
  <c r="I27" i="19" s="1"/>
  <c r="E31" i="11"/>
  <c r="I30" i="19" s="1"/>
  <c r="E29" i="11"/>
  <c r="I28" i="19" s="1"/>
  <c r="E71" i="11"/>
  <c r="I70" i="19" s="1"/>
  <c r="E69" i="11"/>
  <c r="I68" i="19" s="1"/>
  <c r="E67" i="11"/>
  <c r="I66" i="19" s="1"/>
  <c r="E64" i="11"/>
  <c r="I63" i="19" s="1"/>
  <c r="E62" i="11"/>
  <c r="I61" i="19" s="1"/>
  <c r="E60" i="11"/>
  <c r="I59" i="19" s="1"/>
  <c r="E58" i="11"/>
  <c r="I57" i="19" s="1"/>
  <c r="E72" i="11"/>
  <c r="I71" i="19" s="1"/>
  <c r="E70" i="11"/>
  <c r="I69" i="19" s="1"/>
  <c r="E68" i="11"/>
  <c r="I67" i="19" s="1"/>
  <c r="E65" i="11"/>
  <c r="I64" i="19" s="1"/>
  <c r="E63" i="11"/>
  <c r="I62" i="19" s="1"/>
  <c r="E61" i="11"/>
  <c r="I60" i="19" s="1"/>
  <c r="E59" i="11"/>
  <c r="I58" i="19" s="1"/>
  <c r="E168" i="11"/>
  <c r="I167" i="19" s="1"/>
  <c r="E167" i="11"/>
  <c r="I166" i="19" s="1"/>
  <c r="E86" i="11"/>
  <c r="I85" i="19" s="1"/>
  <c r="E85" i="11"/>
  <c r="I84" i="19" s="1"/>
  <c r="E83" i="11"/>
  <c r="I82" i="19" s="1"/>
  <c r="E84" i="11"/>
  <c r="I83" i="19" s="1"/>
  <c r="I575" i="18"/>
  <c r="I303" i="18" l="1"/>
  <c r="D5" i="21" l="1"/>
  <c r="D3" i="21"/>
  <c r="D7" i="21" l="1"/>
  <c r="G6" i="21"/>
  <c r="G5" i="21"/>
  <c r="I5" i="21" s="1"/>
  <c r="G4" i="21"/>
  <c r="I4" i="21" s="1"/>
  <c r="G3" i="21"/>
  <c r="I3" i="21" s="1"/>
  <c r="I6" i="21" l="1"/>
  <c r="J6" i="21" s="1"/>
  <c r="K6" i="21" s="1"/>
  <c r="J3" i="21"/>
  <c r="K3" i="21" s="1"/>
  <c r="J5" i="21"/>
  <c r="K5" i="21" s="1"/>
  <c r="J4" i="21"/>
  <c r="K4" i="21" s="1"/>
  <c r="K7" i="21" l="1"/>
  <c r="J3" i="12"/>
  <c r="E308" i="11" s="1"/>
  <c r="I307" i="19" s="1"/>
  <c r="E304" i="11" l="1"/>
  <c r="I303" i="19" s="1"/>
  <c r="E307" i="11"/>
  <c r="I306" i="19" s="1"/>
  <c r="E305" i="11"/>
  <c r="I304" i="19" s="1"/>
  <c r="E306" i="11"/>
  <c r="I305" i="19" s="1"/>
  <c r="E300" i="11"/>
  <c r="I299" i="19" s="1"/>
  <c r="E296" i="11"/>
  <c r="I295" i="19" s="1"/>
  <c r="E292" i="11"/>
  <c r="I291" i="19" s="1"/>
  <c r="E288" i="11"/>
  <c r="I287" i="19" s="1"/>
  <c r="E284" i="11"/>
  <c r="I283" i="19" s="1"/>
  <c r="E280" i="11"/>
  <c r="I279" i="19" s="1"/>
  <c r="E276" i="11"/>
  <c r="I275" i="19" s="1"/>
  <c r="E303" i="11"/>
  <c r="I302" i="19" s="1"/>
  <c r="E299" i="11"/>
  <c r="I298" i="19" s="1"/>
  <c r="E295" i="11"/>
  <c r="I294" i="19" s="1"/>
  <c r="E291" i="11"/>
  <c r="I290" i="19" s="1"/>
  <c r="E287" i="11"/>
  <c r="I286" i="19" s="1"/>
  <c r="E283" i="11"/>
  <c r="I282" i="19" s="1"/>
  <c r="E279" i="11"/>
  <c r="I278" i="19" s="1"/>
  <c r="E275" i="11"/>
  <c r="I274" i="19" s="1"/>
  <c r="E302" i="11"/>
  <c r="I301" i="19" s="1"/>
  <c r="E298" i="11"/>
  <c r="I297" i="19" s="1"/>
  <c r="E294" i="11"/>
  <c r="I293" i="19" s="1"/>
  <c r="E290" i="11"/>
  <c r="I289" i="19" s="1"/>
  <c r="E286" i="11"/>
  <c r="I285" i="19" s="1"/>
  <c r="E282" i="11"/>
  <c r="I281" i="19" s="1"/>
  <c r="E278" i="11"/>
  <c r="I277" i="19" s="1"/>
  <c r="E274" i="11"/>
  <c r="I273" i="19" s="1"/>
  <c r="E301" i="11"/>
  <c r="I300" i="19" s="1"/>
  <c r="E297" i="11"/>
  <c r="I296" i="19" s="1"/>
  <c r="E293" i="11"/>
  <c r="I292" i="19" s="1"/>
  <c r="E289" i="11"/>
  <c r="I288" i="19" s="1"/>
  <c r="E285" i="11"/>
  <c r="I284" i="19" s="1"/>
  <c r="E281" i="11"/>
  <c r="I280" i="19" s="1"/>
  <c r="E277" i="11"/>
  <c r="I276" i="19" s="1"/>
  <c r="I256" i="18"/>
  <c r="I257" i="18"/>
  <c r="I258" i="18"/>
  <c r="I259" i="18"/>
  <c r="I261" i="18"/>
  <c r="I387" i="18"/>
  <c r="I388" i="18"/>
  <c r="I85" i="18"/>
  <c r="I565" i="18" l="1"/>
  <c r="I566" i="18"/>
  <c r="I567" i="18"/>
  <c r="I568" i="18"/>
  <c r="I569" i="18"/>
  <c r="I570" i="18"/>
  <c r="I571" i="18"/>
  <c r="I572" i="18"/>
  <c r="I573" i="18"/>
  <c r="I574" i="18"/>
  <c r="I576" i="18"/>
  <c r="I577" i="18"/>
  <c r="I578" i="18"/>
  <c r="I579" i="18"/>
  <c r="I580" i="18"/>
  <c r="I581" i="18"/>
  <c r="I582" i="18"/>
  <c r="I583" i="18"/>
  <c r="I584" i="18"/>
  <c r="I585" i="18"/>
  <c r="I564" i="18"/>
  <c r="K563" i="18"/>
  <c r="I536" i="18"/>
  <c r="I537" i="18"/>
  <c r="I538" i="18"/>
  <c r="I539" i="18"/>
  <c r="I540" i="18"/>
  <c r="I541" i="18"/>
  <c r="I542" i="18"/>
  <c r="I543" i="18"/>
  <c r="I544" i="18"/>
  <c r="I545" i="18"/>
  <c r="I546" i="18"/>
  <c r="I547" i="18"/>
  <c r="I548" i="18"/>
  <c r="I549" i="18"/>
  <c r="I550" i="18"/>
  <c r="I551" i="18"/>
  <c r="I552" i="18"/>
  <c r="I553" i="18"/>
  <c r="I554" i="18"/>
  <c r="I555" i="18"/>
  <c r="I556" i="18"/>
  <c r="I557" i="18"/>
  <c r="I558" i="18"/>
  <c r="I559" i="18"/>
  <c r="I560" i="18"/>
  <c r="I561" i="18"/>
  <c r="I562" i="18"/>
  <c r="I535" i="18"/>
  <c r="I476" i="18"/>
  <c r="I477" i="18"/>
  <c r="I478" i="18"/>
  <c r="I479" i="18"/>
  <c r="I480" i="18"/>
  <c r="I481" i="18"/>
  <c r="I482" i="18"/>
  <c r="I483" i="18"/>
  <c r="I484" i="18"/>
  <c r="I485" i="18"/>
  <c r="I486" i="18"/>
  <c r="I487" i="18"/>
  <c r="I488" i="18"/>
  <c r="I489" i="18"/>
  <c r="I490" i="18"/>
  <c r="I491" i="18"/>
  <c r="I492" i="18"/>
  <c r="I493" i="18"/>
  <c r="I494" i="18"/>
  <c r="I495" i="18"/>
  <c r="I496" i="18"/>
  <c r="I497" i="18"/>
  <c r="I498" i="18"/>
  <c r="I499" i="18"/>
  <c r="I500" i="18"/>
  <c r="I501" i="18"/>
  <c r="I502" i="18"/>
  <c r="I503" i="18"/>
  <c r="I504" i="18"/>
  <c r="I505" i="18"/>
  <c r="I506" i="18"/>
  <c r="I507" i="18"/>
  <c r="I508" i="18"/>
  <c r="I509" i="18"/>
  <c r="I510" i="18"/>
  <c r="I511" i="18"/>
  <c r="I512" i="18"/>
  <c r="I513" i="18"/>
  <c r="I514" i="18"/>
  <c r="I515" i="18"/>
  <c r="I516" i="18"/>
  <c r="I517" i="18"/>
  <c r="I518" i="18"/>
  <c r="I519" i="18"/>
  <c r="I520" i="18"/>
  <c r="I521" i="18"/>
  <c r="I522" i="18"/>
  <c r="I523" i="18"/>
  <c r="I524" i="18"/>
  <c r="I525" i="18"/>
  <c r="I526" i="18"/>
  <c r="I527" i="18"/>
  <c r="I528" i="18"/>
  <c r="I529" i="18"/>
  <c r="I530" i="18"/>
  <c r="I531" i="18"/>
  <c r="I532" i="18"/>
  <c r="I533" i="18"/>
  <c r="I475" i="18"/>
  <c r="K534" i="18"/>
  <c r="K474" i="18"/>
  <c r="K587" i="18"/>
  <c r="I445" i="18"/>
  <c r="I446" i="18"/>
  <c r="I447" i="18"/>
  <c r="I448" i="18"/>
  <c r="I449" i="18"/>
  <c r="I450" i="18"/>
  <c r="I451" i="18"/>
  <c r="I452" i="18"/>
  <c r="I453" i="18"/>
  <c r="I454" i="18"/>
  <c r="I455" i="18"/>
  <c r="I456" i="18"/>
  <c r="I457" i="18"/>
  <c r="I458" i="18"/>
  <c r="I459" i="18"/>
  <c r="I460" i="18"/>
  <c r="I461" i="18"/>
  <c r="I462" i="18"/>
  <c r="I463" i="18"/>
  <c r="I464" i="18"/>
  <c r="I465" i="18"/>
  <c r="I466" i="18"/>
  <c r="I467" i="18"/>
  <c r="I468" i="18"/>
  <c r="I469" i="18"/>
  <c r="I470" i="18"/>
  <c r="I471" i="18"/>
  <c r="I472" i="18"/>
  <c r="I346" i="18"/>
  <c r="I347" i="18"/>
  <c r="I348" i="18"/>
  <c r="I349" i="18"/>
  <c r="I350" i="18"/>
  <c r="I351" i="18"/>
  <c r="I352" i="18"/>
  <c r="I411" i="18"/>
  <c r="I353" i="18"/>
  <c r="I354" i="18"/>
  <c r="I355" i="18"/>
  <c r="I356" i="18"/>
  <c r="I357" i="18"/>
  <c r="I358" i="18"/>
  <c r="I359" i="18"/>
  <c r="I360" i="18"/>
  <c r="I361" i="18"/>
  <c r="I362" i="18"/>
  <c r="I363" i="18"/>
  <c r="I364" i="18"/>
  <c r="I365" i="18"/>
  <c r="I366" i="18"/>
  <c r="I367" i="18"/>
  <c r="I368" i="18"/>
  <c r="I369" i="18"/>
  <c r="I370" i="18"/>
  <c r="I371" i="18"/>
  <c r="I372" i="18"/>
  <c r="I373" i="18"/>
  <c r="I375" i="18"/>
  <c r="I376" i="18"/>
  <c r="I377" i="18"/>
  <c r="I378" i="18"/>
  <c r="I379" i="18"/>
  <c r="I380" i="18"/>
  <c r="I381" i="18"/>
  <c r="I382" i="18"/>
  <c r="I383" i="18"/>
  <c r="I384" i="18"/>
  <c r="I385" i="18"/>
  <c r="I386" i="18"/>
  <c r="I389" i="18"/>
  <c r="I390" i="18"/>
  <c r="I391" i="18"/>
  <c r="I392" i="18"/>
  <c r="I393" i="18"/>
  <c r="I394" i="18"/>
  <c r="I395" i="18"/>
  <c r="I396" i="18"/>
  <c r="I397" i="18"/>
  <c r="I398" i="18"/>
  <c r="I399" i="18"/>
  <c r="I400" i="18"/>
  <c r="I401" i="18"/>
  <c r="I402" i="18"/>
  <c r="I403" i="18"/>
  <c r="I404" i="18"/>
  <c r="I405" i="18"/>
  <c r="I406" i="18"/>
  <c r="I407" i="18"/>
  <c r="I412" i="18"/>
  <c r="I413" i="18"/>
  <c r="I414" i="18"/>
  <c r="I415" i="18"/>
  <c r="I416" i="18"/>
  <c r="I417" i="18"/>
  <c r="I418" i="18"/>
  <c r="I419" i="18"/>
  <c r="I420" i="18"/>
  <c r="I421" i="18"/>
  <c r="I422" i="18"/>
  <c r="I423" i="18"/>
  <c r="I424" i="18"/>
  <c r="I425" i="18"/>
  <c r="I426" i="18"/>
  <c r="I427" i="18"/>
  <c r="I428" i="18"/>
  <c r="I429" i="18"/>
  <c r="I430" i="18"/>
  <c r="I431" i="18"/>
  <c r="I432" i="18"/>
  <c r="I433" i="18"/>
  <c r="I434" i="18"/>
  <c r="I435" i="18"/>
  <c r="I436" i="18"/>
  <c r="I437" i="18"/>
  <c r="I438" i="18"/>
  <c r="I439" i="18"/>
  <c r="I440" i="18"/>
  <c r="I441" i="18"/>
  <c r="I443" i="18"/>
  <c r="I444" i="18"/>
  <c r="I345" i="18"/>
  <c r="K344" i="18"/>
  <c r="I289" i="18"/>
  <c r="I290" i="18"/>
  <c r="I291" i="18"/>
  <c r="I292" i="18"/>
  <c r="I293" i="18"/>
  <c r="I294" i="18"/>
  <c r="I295" i="18"/>
  <c r="I296" i="18"/>
  <c r="I297" i="18"/>
  <c r="I298" i="18"/>
  <c r="I299" i="18"/>
  <c r="I300" i="18"/>
  <c r="I301" i="18"/>
  <c r="I302" i="18"/>
  <c r="I305" i="18"/>
  <c r="I306" i="18"/>
  <c r="I307" i="18"/>
  <c r="I308" i="18"/>
  <c r="I310" i="18"/>
  <c r="I311" i="18"/>
  <c r="I312" i="18"/>
  <c r="I313" i="18"/>
  <c r="I314" i="18"/>
  <c r="I315" i="18"/>
  <c r="I316" i="18"/>
  <c r="I317" i="18"/>
  <c r="I318" i="18"/>
  <c r="I321" i="18"/>
  <c r="I322" i="18"/>
  <c r="I323" i="18"/>
  <c r="I324" i="18"/>
  <c r="I325" i="18"/>
  <c r="I326" i="18"/>
  <c r="I327" i="18"/>
  <c r="I328" i="18"/>
  <c r="I330" i="18"/>
  <c r="I331" i="18"/>
  <c r="I332" i="18"/>
  <c r="I333" i="18"/>
  <c r="I334" i="18"/>
  <c r="I335" i="18"/>
  <c r="I336" i="18"/>
  <c r="I337" i="18"/>
  <c r="I338" i="18"/>
  <c r="I339" i="18"/>
  <c r="I340" i="18"/>
  <c r="I341" i="18"/>
  <c r="I342" i="18"/>
  <c r="I288" i="18"/>
  <c r="K287" i="18"/>
  <c r="I286" i="18"/>
  <c r="I267" i="18"/>
  <c r="I268" i="18"/>
  <c r="I269" i="18"/>
  <c r="I270" i="18"/>
  <c r="I271" i="18"/>
  <c r="I272" i="18"/>
  <c r="I273" i="18"/>
  <c r="I274" i="18"/>
  <c r="I275" i="18"/>
  <c r="I276" i="18"/>
  <c r="I277" i="18"/>
  <c r="I278" i="18"/>
  <c r="I279" i="18"/>
  <c r="I280" i="18"/>
  <c r="I281" i="18"/>
  <c r="I282" i="18"/>
  <c r="I283" i="18"/>
  <c r="I284" i="18"/>
  <c r="I285" i="18"/>
  <c r="I266" i="18"/>
  <c r="K265" i="18"/>
  <c r="I228" i="18"/>
  <c r="I229" i="18"/>
  <c r="I230" i="18"/>
  <c r="I231" i="18"/>
  <c r="I232" i="18"/>
  <c r="I233" i="18"/>
  <c r="I234" i="18"/>
  <c r="I235" i="18"/>
  <c r="I236" i="18"/>
  <c r="I237" i="18"/>
  <c r="I238" i="18"/>
  <c r="I239" i="18"/>
  <c r="I240" i="18"/>
  <c r="I242" i="18"/>
  <c r="I243" i="18"/>
  <c r="I244" i="18"/>
  <c r="I245" i="18"/>
  <c r="I246" i="18"/>
  <c r="I247" i="18"/>
  <c r="I248" i="18"/>
  <c r="I249" i="18"/>
  <c r="I250" i="18"/>
  <c r="I252" i="18"/>
  <c r="I253" i="18"/>
  <c r="I254" i="18"/>
  <c r="I255" i="18"/>
  <c r="I241" i="18"/>
  <c r="I262" i="18"/>
  <c r="I263" i="18"/>
  <c r="I264" i="18"/>
  <c r="I227" i="18"/>
  <c r="K226" i="18"/>
  <c r="I180" i="18"/>
  <c r="I181" i="18"/>
  <c r="I182" i="18"/>
  <c r="I183" i="18"/>
  <c r="I184" i="18"/>
  <c r="I185" i="18"/>
  <c r="I186" i="18"/>
  <c r="I187" i="18"/>
  <c r="I188" i="18"/>
  <c r="I189" i="18"/>
  <c r="I190" i="18"/>
  <c r="I191" i="18"/>
  <c r="I192" i="18"/>
  <c r="I193" i="18"/>
  <c r="I194" i="18"/>
  <c r="I195" i="18"/>
  <c r="I196" i="18"/>
  <c r="I197" i="18"/>
  <c r="I198" i="18"/>
  <c r="I199" i="18"/>
  <c r="I200" i="18"/>
  <c r="I201" i="18"/>
  <c r="I202" i="18"/>
  <c r="I203" i="18"/>
  <c r="I204" i="18"/>
  <c r="I205" i="18"/>
  <c r="I206" i="18"/>
  <c r="I207" i="18"/>
  <c r="I208" i="18"/>
  <c r="I209" i="18"/>
  <c r="I210" i="18"/>
  <c r="I211" i="18"/>
  <c r="I212" i="18"/>
  <c r="I213" i="18"/>
  <c r="I214" i="18"/>
  <c r="I215" i="18"/>
  <c r="I216" i="18"/>
  <c r="I217" i="18"/>
  <c r="I218" i="18"/>
  <c r="I219" i="18"/>
  <c r="I220" i="18"/>
  <c r="I221" i="18"/>
  <c r="I222" i="18"/>
  <c r="I223" i="18"/>
  <c r="I224" i="18"/>
  <c r="I179" i="18"/>
  <c r="K178"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I162" i="18"/>
  <c r="I163" i="18"/>
  <c r="I164" i="18"/>
  <c r="I165" i="18"/>
  <c r="I166" i="18"/>
  <c r="I167" i="18"/>
  <c r="I168" i="18"/>
  <c r="I169" i="18"/>
  <c r="I170" i="18"/>
  <c r="I171" i="18"/>
  <c r="I172" i="18"/>
  <c r="I173" i="18"/>
  <c r="I174" i="18"/>
  <c r="I175" i="18"/>
  <c r="I176" i="18"/>
  <c r="I177" i="18"/>
  <c r="I132" i="18"/>
  <c r="K131" i="18"/>
  <c r="I117" i="18"/>
  <c r="I118" i="18"/>
  <c r="I119" i="18"/>
  <c r="I120" i="18"/>
  <c r="I121" i="18"/>
  <c r="I122" i="18"/>
  <c r="I123" i="18"/>
  <c r="I124" i="18"/>
  <c r="I125" i="18"/>
  <c r="I126" i="18"/>
  <c r="I127" i="18"/>
  <c r="I128" i="18"/>
  <c r="I129"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92" i="18"/>
  <c r="K91" i="18"/>
  <c r="I64" i="18"/>
  <c r="I66" i="18"/>
  <c r="I68" i="18"/>
  <c r="I70" i="18"/>
  <c r="I71" i="18"/>
  <c r="I73" i="18"/>
  <c r="I74" i="18"/>
  <c r="I75" i="18"/>
  <c r="I76" i="18"/>
  <c r="I77" i="18"/>
  <c r="I78" i="18"/>
  <c r="I79" i="18"/>
  <c r="I80" i="18"/>
  <c r="I81" i="18"/>
  <c r="I82" i="18"/>
  <c r="I83" i="18"/>
  <c r="I84" i="18"/>
  <c r="I86" i="18"/>
  <c r="I87" i="18"/>
  <c r="I88" i="18"/>
  <c r="I89" i="18"/>
  <c r="I90" i="18"/>
  <c r="I62" i="18"/>
  <c r="K61" i="18"/>
  <c r="K15" i="18"/>
  <c r="K4" i="18"/>
  <c r="K589" i="18" l="1"/>
  <c r="H4" i="9" l="1"/>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3" i="9"/>
</calcChain>
</file>

<file path=xl/sharedStrings.xml><?xml version="1.0" encoding="utf-8"?>
<sst xmlns="http://schemas.openxmlformats.org/spreadsheetml/2006/main" count="3606" uniqueCount="1457">
  <si>
    <t>לוח תצוגה  עם גלגלים פליפ צ'ארט</t>
  </si>
  <si>
    <t>מחדד מתכת איכותי</t>
  </si>
  <si>
    <t>מגש למכתבים עם חיבור קבוע שקוף עשן  סט 3</t>
  </si>
  <si>
    <t>מחק ללוח מחיק</t>
  </si>
  <si>
    <t>קרטון ביצוע - גיליון</t>
  </si>
  <si>
    <t>סדרן מכורך למינציה פוליו א"ב</t>
  </si>
  <si>
    <t>סכין חיתוך יפני קטן עם מעצור</t>
  </si>
  <si>
    <t>מחק פחם</t>
  </si>
  <si>
    <t>מחק שרטוט איכותי</t>
  </si>
  <si>
    <t>מכשור משרדי ואביזרי שולחן</t>
  </si>
  <si>
    <t>שונות</t>
  </si>
  <si>
    <t>מוצרי נייר, לוחות ושקפים</t>
  </si>
  <si>
    <t>גלילי נייר</t>
  </si>
  <si>
    <t>מוצרי חיבור והידוק</t>
  </si>
  <si>
    <t>חולץ סיכות</t>
  </si>
  <si>
    <t>לוחות</t>
  </si>
  <si>
    <t>מנקבים</t>
  </si>
  <si>
    <t>נייר צילום מיוחד</t>
  </si>
  <si>
    <t>תיקים וקלסרים</t>
  </si>
  <si>
    <t>תיקים</t>
  </si>
  <si>
    <t>תיקי מנילה</t>
  </si>
  <si>
    <t>סדרנים</t>
  </si>
  <si>
    <t>קלסרים</t>
  </si>
  <si>
    <t>מנגנון</t>
  </si>
  <si>
    <t>קופסת קרטון</t>
  </si>
  <si>
    <t>שקיות ניילון למסמכים</t>
  </si>
  <si>
    <t>שרוכים לתיקים</t>
  </si>
  <si>
    <t>תיקי תצוגה</t>
  </si>
  <si>
    <t>תיקי פוליגל</t>
  </si>
  <si>
    <t>מגירות אחסון</t>
  </si>
  <si>
    <t>אלבום / מעמד לכרטיסי ביקור</t>
  </si>
  <si>
    <t>מכונות כריכה וחיתוך</t>
  </si>
  <si>
    <t>מעמדי אחסון לשולחן</t>
  </si>
  <si>
    <t>מגשים וסלסלות</t>
  </si>
  <si>
    <t>מכונות חישוב</t>
  </si>
  <si>
    <t>מנורת שולחן</t>
  </si>
  <si>
    <t>מסגרות לתמונות</t>
  </si>
  <si>
    <t>מרטיב בולים</t>
  </si>
  <si>
    <t>סלי אשפה</t>
  </si>
  <si>
    <t>קופות</t>
  </si>
  <si>
    <t>בלוקי נייר</t>
  </si>
  <si>
    <t>אלפונים</t>
  </si>
  <si>
    <t>פנקסים</t>
  </si>
  <si>
    <t>מחברות ודפדפות</t>
  </si>
  <si>
    <t>סט מילוי לאלפון</t>
  </si>
  <si>
    <t>מדבקות</t>
  </si>
  <si>
    <t>נייר קופי</t>
  </si>
  <si>
    <t>נייר  קלף</t>
  </si>
  <si>
    <t>ספריי לניקוי לוח מחיק</t>
  </si>
  <si>
    <t>שקפים</t>
  </si>
  <si>
    <t>אקדח דבק</t>
  </si>
  <si>
    <t>שדכנים</t>
  </si>
  <si>
    <t>גומיות</t>
  </si>
  <si>
    <t>דבקים ביחידה</t>
  </si>
  <si>
    <t>נר דבק</t>
  </si>
  <si>
    <t>סכינים בסט</t>
  </si>
  <si>
    <t>סיכות</t>
  </si>
  <si>
    <t>מחזק חורים</t>
  </si>
  <si>
    <t>מספריים</t>
  </si>
  <si>
    <t>דבקים בגליל</t>
  </si>
  <si>
    <t>סכינים ביחידה</t>
  </si>
  <si>
    <t>קופסאות גניזה וארכיב</t>
  </si>
  <si>
    <t>חבילת חוצצים</t>
  </si>
  <si>
    <t>סט חוצצים</t>
  </si>
  <si>
    <t>ציוד לכריכה</t>
  </si>
  <si>
    <t>כרטיס שורה</t>
  </si>
  <si>
    <t>קופסאות וכרטסות קרטון ופלסטיק</t>
  </si>
  <si>
    <t>מכחולים</t>
  </si>
  <si>
    <t>טושים בסט</t>
  </si>
  <si>
    <t>טושים ביחידות</t>
  </si>
  <si>
    <t>עטים</t>
  </si>
  <si>
    <t>מחדדים</t>
  </si>
  <si>
    <t>אמצעי מחיקה</t>
  </si>
  <si>
    <t>אמצעי מחיקה בבקבוק</t>
  </si>
  <si>
    <t>סרגלים</t>
  </si>
  <si>
    <t>פחם</t>
  </si>
  <si>
    <t>צבעים</t>
  </si>
  <si>
    <t>אמצעי מחיקה במתקן</t>
  </si>
  <si>
    <t>מוצרי איחסון כריכה ואריזה</t>
  </si>
  <si>
    <t>כלי כתיבה</t>
  </si>
  <si>
    <t>מכשיר ליצור תויות</t>
  </si>
  <si>
    <t>פריטים חדשים</t>
  </si>
  <si>
    <t>כמות יחידות</t>
  </si>
  <si>
    <t>*מהניתוח הוצאו קטגוריות שלא נכללות במכרז כגון: חותמות, סוללות, נייר רגיל, ציוד מחשוב ושלט אלחוטי למצגת</t>
  </si>
  <si>
    <t>תת קטגוריה 2</t>
  </si>
  <si>
    <t>תת קטגוריה 1</t>
  </si>
  <si>
    <t>קטגוריה</t>
  </si>
  <si>
    <t>בלוקי נייר, מחברות ופנקסים</t>
  </si>
  <si>
    <t>נייר מיוחד, מדבקות ושקפים</t>
  </si>
  <si>
    <t>תיקים וסדרנים</t>
  </si>
  <si>
    <t>תיקי מנילה, ניילונים ותיקי תצוגה</t>
  </si>
  <si>
    <t>מגוון כלי כתיבה</t>
  </si>
  <si>
    <t>קופסאות</t>
  </si>
  <si>
    <t>ציוד כריכה ומיון</t>
  </si>
  <si>
    <t>מוצרי הידוק</t>
  </si>
  <si>
    <t>מוצרי חיבור וחיתוך</t>
  </si>
  <si>
    <t>לוחות
5%</t>
  </si>
  <si>
    <t>קלסרים
8%</t>
  </si>
  <si>
    <t>תיקי מנילה, ניילונים ותיקי תצוגה
8%</t>
  </si>
  <si>
    <t>תיקים וסדרנים
6%</t>
  </si>
  <si>
    <t>מגוון כלי כתיבה
8%</t>
  </si>
  <si>
    <t>מוצרי הידוק
6%</t>
  </si>
  <si>
    <t>מוצרי חיבור וחיתוך
5%</t>
  </si>
  <si>
    <t>שונות
11%</t>
  </si>
  <si>
    <t>פריטים חדשים
5%</t>
  </si>
  <si>
    <t>תיקים וקלסרים
22%</t>
  </si>
  <si>
    <t>מוצרי חיבור והידוק
11%</t>
  </si>
  <si>
    <t>מכשור משרדי ואביזרי שולחן
11%</t>
  </si>
  <si>
    <t>עטים
15%</t>
  </si>
  <si>
    <t>כלי כתיבה
23%</t>
  </si>
  <si>
    <t>מוצרי נייר, לוחות ושקפים
16%</t>
  </si>
  <si>
    <t>מוצרי איחסון כריכה ואריזה
12%</t>
  </si>
  <si>
    <t xml:space="preserve">אפיון טכני </t>
  </si>
  <si>
    <t>יחידת מידה</t>
  </si>
  <si>
    <t>טוש סימון להדגשה בצבעים שונים</t>
  </si>
  <si>
    <t>טוש הדגשה, גוף שטוח, ראש אלכסוני (2-5 מ"מ), עומד בסטנדרט DRYSAFE, במגוון צבעים</t>
  </si>
  <si>
    <t xml:space="preserve">סטביליו, ארטליין, שטדלר, שניידר,פליקן, פילוט,פנטל,זברה,סטנפורד מיצובישי </t>
  </si>
  <si>
    <t>יח</t>
  </si>
  <si>
    <t>טוש סימון ללוח מחיק בצבעים שונים ראש עגול / שטוח</t>
  </si>
  <si>
    <t xml:space="preserve">טוש סימון על בסיס יבש לכתיבה על לוח מחיק , נמחק בקלות מתאים ללוח מגנטי , ראש שטוח/עגול, בצבעים שונים. </t>
  </si>
  <si>
    <t>טוש סימון לשקפים ראש  XF /F /M בצבעים שונים</t>
  </si>
  <si>
    <t xml:space="preserve">טוש  לכתיבה על שקפים בעובי ראש XF/F/M בסיס כוהל, מתאים לכתיבה על זכוכית ופלסטיק, מתייבש במהירות על המשטח, בצבעים שונים, </t>
  </si>
  <si>
    <t>טוש סימון עבה עובי 1.5 מ"מ 70/90 בצבעים שונים - גוף פלסטיק</t>
  </si>
  <si>
    <t>טוש לבד פרמננטי , עובי ראש 1.5 מ"מ , מתאים לכתיבה על מגוון חומרים , עמיד במים , מילוי דיו שאינו מתייבש, צבעים שונים, ראש עגול/שטוח.</t>
  </si>
  <si>
    <t>טוש סימון לכביסה</t>
  </si>
  <si>
    <t>טוש לורד דק במיוחד, עם ראש עגול,ניתן לכתיבה על שקפים ומדיה לצריבה ועל בדים ובגדים.אינו יורד לאחר כביסה. צבע שחור.</t>
  </si>
  <si>
    <t>עט לזיהוי שטרות מזויפים</t>
  </si>
  <si>
    <t>טוש לזיהוי שטרות מזוייפים , מתאים לבדיקת כל סוגי השטרות כולל ארו ודולר .</t>
  </si>
  <si>
    <t>דיו לנומרטור 25 מ"ל</t>
  </si>
  <si>
    <t xml:space="preserve"> דיו לנומרטור 25 מ"ל על בסיס שמן</t>
  </si>
  <si>
    <t>טוש  70 צבעים שונים- גוף מתכת</t>
  </si>
  <si>
    <t>יח'</t>
  </si>
  <si>
    <t xml:space="preserve"> סט 4 יחידות   טוש שקף   S / F / M  פרמננט בצבעים שונים</t>
  </si>
  <si>
    <t>סט טוש לכתיבה על שקפים , בסיס כוהל פרמננטי, מתאים לכתיבה על לוח זכוכית ופלסטיק, מתייבש במהירות  על המשטח 4 צבעים בסט.</t>
  </si>
  <si>
    <t>סט</t>
  </si>
  <si>
    <t>סט 8 יחידות    טוש שקף   S / F / M פרמננט בצבעים שונים</t>
  </si>
  <si>
    <t>סט טוש לכתיבה על שקפים, בסיס כוהל פרמננטי, מתאים לכתיבה על לוח זכוכית ופלסטיק, מתייבש במהירות על המשטח 8 צבעים בסט.</t>
  </si>
  <si>
    <t>סט אורגנייזר ללוח מחיק, 6 יחידות בצבעים שונים</t>
  </si>
  <si>
    <t>סט טוש סימון מחיק +מחק על בסיס יבש, ראש עגול, מתאים ללוח מגנטי.</t>
  </si>
  <si>
    <t>סט טוש זוהר, 4 יחידות בצבעים שונים</t>
  </si>
  <si>
    <t>טוש הדגשה, מתאים להדגשה על נייר קופי ופקס, גוף שטוח, ראש אלכסוני (2-5 מ"מ), עומד בסטנדטרט DRY SAFE, סט המורכב מ 4 צבעים שונים.</t>
  </si>
  <si>
    <t>סט טוש ללוח מחיק, 4 יחידות בצבעים שונים, ראש שטוח/עגול</t>
  </si>
  <si>
    <t>טוש סימון על בסיס יבש לכתיבה על לוח מחיק, נמחק בקלות, מתאים ללוח מגנטי, ראש שטוח עבה, 4 צבעים בסט.</t>
  </si>
  <si>
    <t>עט רולר V5 /V7 בצבעים שונים</t>
  </si>
  <si>
    <t>עט רולר עם ראש סיכה 0.7 /0.5 מ"מ, עם מכסה ותפס לבגד, דיו ג'ל או הזרקת דיו מיוחדת, כתיבה לפחות 2000 מטר, מגוון צבעים.</t>
  </si>
  <si>
    <t>עט רולר 0.4  מ"מ בצבעים שונים</t>
  </si>
  <si>
    <t>עט רולר עם ראש סיכה 0.4 מ"מ, עם מכסה ותפס לבגד, דיו ג'ל או הזרקת דיו מיוחדת, כתיבה לפחות 2000 מטר, מגוון צבעים.</t>
  </si>
  <si>
    <t xml:space="preserve">עט כדורי ג'ל 0.7/0.5 </t>
  </si>
  <si>
    <t>עט  דיו ג'ל על בסיס שומני, ראש סיכה או ראש קונוס, עם לחצן ומילוי מתחלף, אינו דולף , עובי  ראש 0.5 /0.7 מ"מ , כתיבה לפחות 2000 מטר.</t>
  </si>
  <si>
    <t xml:space="preserve">עט כדורי חד פעמי, </t>
  </si>
  <si>
    <t>עט כדורי חד פעמי, ראש מתכת , גוף שקוף, צבעים שונים.</t>
  </si>
  <si>
    <t>סטביליו, ארטליין, שטדלר, שניידר,פליקן, פילוט,פנטל,זברה,סטנפורד מיצובישי ביק</t>
  </si>
  <si>
    <t>עט כדורי חד פעמי, מגומם</t>
  </si>
  <si>
    <t>עט כדורי חד פעמי, מגומם, בעל אחיזה נוחה, גוף שקוף, ראש מתכת, מגוון צבעים, עוביי קו שונים (0.5, 0.7, 1.0)  על בסיס דיו שומני.</t>
  </si>
  <si>
    <t>עט כדורי פרקר PARKER</t>
  </si>
  <si>
    <t>עט כדורי פרקר PARKER T-BALL חצי מתכתי /חצי פלסטיק.</t>
  </si>
  <si>
    <t>פרקר</t>
  </si>
  <si>
    <t>מילוי רפיל כדורי לעט פרקר PARKER</t>
  </si>
  <si>
    <t>מילוי רפיל כדורי לעט פרקר PARKER במגוון צבעים עוביי קו שונים</t>
  </si>
  <si>
    <t>עט מציין לייזר להרצאות</t>
  </si>
  <si>
    <t xml:space="preserve">עט מציין נקודות לייזר למרחק לסימון והדרכה מופעל על סוללות (כלולות) , צבע כסף כולל קופסת מתכת </t>
  </si>
  <si>
    <t>עט דלפק עם בסיס</t>
  </si>
  <si>
    <t>עט לדלפק עם בסיס כבד רחב ודביק בתוכו עומד עט כדורי שרשרת מפלסטיק מתחברת לבסיס ושומרת העט מגניבות</t>
  </si>
  <si>
    <t>עט סימון דק 0.4 מ"מ</t>
  </si>
  <si>
    <t>עטי סימון דקים, 0.4 מ"מ ראש לבד במגוון צבעים.</t>
  </si>
  <si>
    <t>עט מחיקה רולר ראש מתכת</t>
  </si>
  <si>
    <t>עט מחיקה עם ראש מתכת מלבני, על בסיס שומני , מתאים לכיסוי על כל סוגי החומרים.</t>
  </si>
  <si>
    <t>פנטל ,קוברה, קראון ,UNI טיפקס</t>
  </si>
  <si>
    <t>עיפרון  מכני 0.7/0.5</t>
  </si>
  <si>
    <t>עפרון  מכני, גוף פלסטיק עובי ראש 0.7 / 0.5 מ"מ. , תפס עופרה מתכת.</t>
  </si>
  <si>
    <t xml:space="preserve"> , פיילוט  יוניבול, מצ'ובושי, רוטרינג, סטנפורד, , פנטל</t>
  </si>
  <si>
    <t>שפופרת 12 יחידות עופרת לעפרון  מכני מקצועי 0.7 / 0.5</t>
  </si>
  <si>
    <t>שפופרת לעופרות 0.7 / 0.5 מ"מ לעיפרון מכני, עופרת מורכבת מחומר פולימרי גבוה על בסיס חומר טבעי, 12 יחידות בשפופרת.</t>
  </si>
  <si>
    <t>פוסקה , יוניבול , מיצ'ובושי,   רוטרינג</t>
  </si>
  <si>
    <t>סט  24 עפרונות צבעוניים</t>
  </si>
  <si>
    <t>סט 24 עפרונות צבעוניים</t>
  </si>
  <si>
    <t>JEFF, NINGBO, פרינס, ווילסון</t>
  </si>
  <si>
    <t>סט 12 עפרונות עם מחק</t>
  </si>
  <si>
    <t>עפרונות HB עם עופרת חזקה לכתיבה רכה ומחיקה קלה.סט עפרונות עופרת ידידותיים לסביבה בצורת משושה.
עיפרון איכותי המיוצר מעץ המאושר ע"י הרשות לשימור יערות FSC . עפרון "ירוק" בעל עופרת חזקה עמידה לשבירה</t>
  </si>
  <si>
    <t>פחם טבעי לרישום 50 יח' בקופסא</t>
  </si>
  <si>
    <t>מחק פחם קטן</t>
  </si>
  <si>
    <t>מחק פחם קטן מחק לתיקון ומחיקה של רישומי פחם סינטטי / טבעי.
כל מחק ארוז בעטיפה אישית ועשוי מחומרים מיוחדים לתיקון צבעי פחם
המחק רחב ונוח לאחיזה</t>
  </si>
  <si>
    <t>מחק שרטוט איכותי לבן מוחק ביעילות עופרת פולימר/גרפיט.מחיקה ללא מריחות או השארת סימנים</t>
  </si>
  <si>
    <t>שניידר שטדלר ארטליין קורס רוטרינג</t>
  </si>
  <si>
    <t>מחק  שרטוט איכותי - סט 30 יח'</t>
  </si>
  <si>
    <t>מחק שרטוט איכותי לבן מוחק ביעילות עופרת פולימר/גרפיט.מחיקה ללא מריחות או השארת סימנים סט 30 יח'</t>
  </si>
  <si>
    <t>נוזל מחיקה בקבוקון 20 מ"ל</t>
  </si>
  <si>
    <t>נוזל מחיקה לבן על בסיס מים , לא רעיל , ידידותי לסביבה , ללא צורך בדילול,20 מ"ל בבקבוק</t>
  </si>
  <si>
    <t>קורס , פליקן , טיפקס</t>
  </si>
  <si>
    <t>בק</t>
  </si>
  <si>
    <t>נוזל מחיקה בקבוקון 20 מ"ל מארז 12 יח'</t>
  </si>
  <si>
    <t>סט נוזל מחיקה לבן על בסיס מים, לא רעיל, ידידותי לסביבה, ללא צורך בדילול,20  מ"ל בבקבוק. 12 בקבוקים בחבילה</t>
  </si>
  <si>
    <t>מתקן מחיקה רולפיקס</t>
  </si>
  <si>
    <t>מתקן מחיקה רולפיקס 5 מ' * 55 מ"מ</t>
  </si>
  <si>
    <t>מיצ'ובושי קוברה, פליקן</t>
  </si>
  <si>
    <t xml:space="preserve">מכחול שטוח/עגול איכותי סט 12  יח' </t>
  </si>
  <si>
    <t>מכחול שטוח או עגול איכותי בעל סיבי שער חזקים לצביעה באמצעות צבעי שמן ואקריליק גוף עץ נוח לאחיזה , חיזוק מתכת לראש המכחול מספר 2 עד 8. 12 יחידות בחבילה</t>
  </si>
  <si>
    <t xml:space="preserve">מכחול שטוח/עגול סט 12  יח' </t>
  </si>
  <si>
    <t>מכחול שטוח או עגול איכותי בעל סיבי שער חזקים לצביעה באמצעות צבעי שמן ואקריליק גוף עץ נוח לאחיזה , חיזוק מתכת לראש המכחול מספר10 עד 16. 12 יחידות בחבילה</t>
  </si>
  <si>
    <t>מכחול שטוח או עגול איכותי בעל סיבי שער חזקים לצביעה באמצעות צבעי שמן ואקריליק גוף עץ נוח לאחיזה , חיזוק מתכת לראש המכחול מספר 18 עד 24. 12 יחידות בחבילה</t>
  </si>
  <si>
    <t>צבעי גואש 500 מ"ל בצבעים שונים בצנצנת פלסטיק עם מכסה .</t>
  </si>
  <si>
    <t>צבעי גואש 500 מ"ל בצבעים שונים. איכותיים , רחיצים , לא רעילים , בצנצנת פלסטיק עם מכסה .</t>
  </si>
  <si>
    <t>צבע אקריליק   220 מ"ל בצבעים שונים במיכל פלסטיק</t>
  </si>
  <si>
    <t>צבע אקריליק במגוון צבעים עם פיגמנטציה חזקה במיוחד ניתן לדילול על ידי מים לאחר הייבוש הצבע עמיד בפני מים מתאים לשימוש על מגוון משטחים  מיכל פלסטיק 220 מ"ל</t>
  </si>
  <si>
    <t>צבע טוליפ 120 מ"ל</t>
  </si>
  <si>
    <t>צבע תלת מימד לעיטור וקישוט. אינו רעיל מתאים לכל חומר: נייר, עץ, קרמיקה ובד. עמיד בכביסה. בצבעים שונים . 120 מ"ל</t>
  </si>
  <si>
    <t xml:space="preserve">צבעי ידיים 500 גרם </t>
  </si>
  <si>
    <t>צבעי ידיים לא רעילים ורחיצים במגוון צבעים. ניתן לצביעה על נייר, קרטון ועוד. 500 גרם</t>
  </si>
  <si>
    <t>צבע פסטל שמן סט 12 צבעים שונים</t>
  </si>
  <si>
    <t>צבעי פסטל שמן בצבעים שונים, עשוי מפיגמנטים חזקים, קלים למריחה ואינם רעילים. גליל קטן ונוח לאחיזה, המורכב משעווה, שמן ופיגמנט, נקרא גם כ"צבע פנדה". סט של 12 צבעים שונים בחבילה.</t>
  </si>
  <si>
    <t xml:space="preserve"> קריולה, אומגה, פנדה</t>
  </si>
  <si>
    <t>צבע פסטל שמן סט 24 צבעים שונים</t>
  </si>
  <si>
    <t>צבעי פסטל שמן בצבעים שונים, עשוי מפיגמנטים חזקים, קלים למריחה ואינם רעילים. גליל של פסטל המורכב מפיגמנט, שמן ושעווה, נקרא גם כ"צבע פנדה". סט של 24 צבעים שונים בחבילה.</t>
  </si>
  <si>
    <t>, קריולה, אומגה, פנדה</t>
  </si>
  <si>
    <t>ספריי צבע מיכל מתכת 400 מ"ל</t>
  </si>
  <si>
    <t>ספריי צבע בצבעים שונים כולל כסף ו - ברונזה במיכל מתכת 400 מ'ל יבוש מהיר</t>
  </si>
  <si>
    <t>מחדד קטן , גוף עשוי מתכת  אלומיניום- מגנזיום, להב ממתכת, מתאים  לחידוד  עפרונות בעלי  חתך גוף זויתי</t>
  </si>
  <si>
    <t>מחדד מתכת במיכל פלסטיק</t>
  </si>
  <si>
    <t>מחדד במיכל פלסטיק שקוף לאיסוף פסולת העץ והעופרת. להב חזק ואיכותי לחידוד חד במיוחד. מתאים לעפרונות ועפרונות צבעוניים עד קוטר 8 מ"מ.
ניתן לפתיחה וריקון הפסולת בקלות.</t>
  </si>
  <si>
    <t>מחדד שולחני גוף מתכת</t>
  </si>
  <si>
    <t>מכונת חידוד עפרונות שולחנית , תפס לשולחן עם קליפס ממתכת, גוף פלסטיק, מכלול מתכת</t>
  </si>
  <si>
    <t>מחדד שולחני חשמלי</t>
  </si>
  <si>
    <t>מכונת חידוד  שולחנית חשמלית , גוף פלסטיק, מכלול מתכתי, מנגנון חשמלי מופעל ע"י סוללות AA (לא כלול) מיכל איסוף פסולת עיפרון</t>
  </si>
  <si>
    <t>סרגל 30 ס"מ פלסטי</t>
  </si>
  <si>
    <t>סרגל פלסטיק , אורך 30 ס"מ,  שנתות במ"מ ובאינצ'ים</t>
  </si>
  <si>
    <t>סרגל 50 ס"מ פלסטי</t>
  </si>
  <si>
    <t>סרגל פלסטיק , אורך 50 ס"מ,  שנתות במ"מ ובאינצ'ים</t>
  </si>
  <si>
    <t>סרגל מתכת  30 ס"מ</t>
  </si>
  <si>
    <t xml:space="preserve">סרגל מתכת  , אורך 30 ס"מ, שנתות במ"מ ובאינצ'ים </t>
  </si>
  <si>
    <t>סרגל מתכת 50 ס"מ</t>
  </si>
  <si>
    <t xml:space="preserve">סרגל מתכת  , אורך 50 ס"מ, שנתות במ"מ ובאינצ'ים </t>
  </si>
  <si>
    <t>סרגל מתכת 60 ס"מ</t>
  </si>
  <si>
    <t xml:space="preserve">סרגל מתכת  , אורך 60 ס"מ, שנתות במ"מ ובאינצ'ים </t>
  </si>
  <si>
    <t>גומיות דקות עשויות לטקס מס' 14-30 קופסא  במשקל 100 גרם</t>
  </si>
  <si>
    <t>גומיות דקות עשויות לטקס, 100 גרם בקופסה, מס' 16-30 לפחות 80% גומי</t>
  </si>
  <si>
    <t>קפ</t>
  </si>
  <si>
    <t>גומיות רחבות עשויות לטקס מס'  16-30 קופסא במשקל 100 גרם</t>
  </si>
  <si>
    <t>גומיות רחבות עשויות לטקס, רוחב 5 מ"מ, 100 גרם בקופסה, מס' 16-30 לפחות 80% גומי</t>
  </si>
  <si>
    <t>סרט דמוי בד לכריכה דביק "1 אורך 25 מטר</t>
  </si>
  <si>
    <t>סרט דמוי בד במבחר צבעים, רוחב 1 ", מיועד לכריכת ספרים, חוברות, סימון, אורך 25 מטר</t>
  </si>
  <si>
    <t>3M ,קוברה</t>
  </si>
  <si>
    <t>גליל</t>
  </si>
  <si>
    <t>סרט דמוי בד לכריכה דביק "2 אורך 25 מטר</t>
  </si>
  <si>
    <t>סרט דמוי בד במבחר צבעים רוחב  "2, מיועד לכריכת ספרים, חוברות, סימון, אורך 25 מטר</t>
  </si>
  <si>
    <t xml:space="preserve">סרט דביק חום / שקוף רוחב 50 מ"מ אורך 66 מטר </t>
  </si>
  <si>
    <t>סרט דביק חום/שקוף עשוי PVC למטרות אריזת קרטונים.,66 מטר בגליל, רוחב סרט  "2 לפי תקן ת"י 791</t>
  </si>
  <si>
    <t>סלוטייפ  "3/4 אורך 36 יארד (33 מטר)</t>
  </si>
  <si>
    <t>נייר דבק שקוף ,רוחב 3/4", 36 יארד, מתאים להדבקת נייר ובריסטול. לפי ת"י 791</t>
  </si>
  <si>
    <t>סלוטייפ  "3/4 אורך 72 יארד (66 מטר)</t>
  </si>
  <si>
    <t>נייר דבק שקוף רוחב "3/4  אורך  72 יארד, מתאים להדבקת נייר ובריסטול לפי ת"י 791</t>
  </si>
  <si>
    <t>סלוטייפ לא נראה בצילום "3/4 אורך 36 ירד (33 מטר), כדוגמת דגם 810 של חברת 3M</t>
  </si>
  <si>
    <t>נייר דבק חלבי רוחב "3/4  אורך  36  יארד, יכולת הסרה בקלות , לא נראה בצילום, נחתך בקלות. לפי תקן ת"י 791</t>
  </si>
  <si>
    <t>מסקינטיפ - גליל נייר דבק חזק במיוחד 25 מ"מ אורך 25 מטר</t>
  </si>
  <si>
    <t>מסקינטיפ - גליל נייר דבק חזק במיוחדרוחב 25 מ"מ ("1)  אורך 25 מטר לפי תקן ת"י 791</t>
  </si>
  <si>
    <t>מסקינטיפ - גליל נייר דבק חזק במיוחד 50 מ"מ אורך 25 מטר</t>
  </si>
  <si>
    <t>מסקינטיפ - גליל נייר דבק חזק במיוחד 50 מ"מ ("2) אורך 25 מטר לפי תקן ת"י 791</t>
  </si>
  <si>
    <t>דבק דו צדדי ספוגי 7 מטר</t>
  </si>
  <si>
    <t>דבק דו צדדי ספוגי 7 מטר לפי תקן ת"י 791</t>
  </si>
  <si>
    <t>3M , גולד , ביזון</t>
  </si>
  <si>
    <t>דבק דו צדדי (Scotch) אורך 1.9 מטר</t>
  </si>
  <si>
    <t>גליל דבק דו צדדי (Scotch) במידה 12.7 מ"מ, אורך 1.9 מ' לפי תקן ת"י 791</t>
  </si>
  <si>
    <t>דבק מהיר 3 שניות, 3 גרם בשפורפרת</t>
  </si>
  <si>
    <t>דבק מהיר בעל כושר הדבקה חזק במיוחד, 3 גרם בשפורפרת</t>
  </si>
  <si>
    <t>super glue, 3M, הולדטייט</t>
  </si>
  <si>
    <t>דבק נוזלי בבקבוק פלסטי 30 גר "-ראש ספוג</t>
  </si>
  <si>
    <t>דבק נוזלי , 30 גרם בבקבוק פלסטי שקוף, ראש ספוג</t>
  </si>
  <si>
    <t>דבק נוזלי בבקבוק פלסטי 30 גר "-ראש ספוג, 12 יח' בסט</t>
  </si>
  <si>
    <t>סט דבק נוזלי, 30 גרם בבקבוק פלסטי שקוף, ראש ספוג. 12 יח' בסט</t>
  </si>
  <si>
    <t>דבק סטיק במשקל 8 גר' שפתון</t>
  </si>
  <si>
    <t>דבק סטיק , משקל 8 גרם, על בסיס מוצק , הפעלה בצורת שפתון, מתאים להדבקת נייר.</t>
  </si>
  <si>
    <t xml:space="preserve"> ארטלין, פיילוט, UHU, פליקן</t>
  </si>
  <si>
    <t>דבק סטיק במשקל 8 גר' שפתון במארז 3 יח'</t>
  </si>
  <si>
    <t>סט דבק סטיק, משקל 8 גרם, על בסיס מוצק, הפעלה בצורת שפתון, מתאים להדבקת נייר. 3 יח' בסט.</t>
  </si>
  <si>
    <t>דבק סטיק במשקל 25 גר' שפתון</t>
  </si>
  <si>
    <t>דבק סטיק, משקל 25 גרם, על בסיס מוצק, הפעלה בצורת שפתון, מתאים להדבקת נייר.</t>
  </si>
  <si>
    <t xml:space="preserve">דבק פלסטי לבן בקבוק במשקל 125 גר' </t>
  </si>
  <si>
    <t>דבק פלסטי, לבן מתאים להדבקת עץ, קרטון ונייר, 125 גרם בבקבוק</t>
  </si>
  <si>
    <t>דבק פלסטי לבן בקבוק 500 גר'</t>
  </si>
  <si>
    <t>דבק פלסטי, לבן מתאים להדבקת עץ, קרטון ונייר, 500 גרם בבקבוק</t>
  </si>
  <si>
    <t>דבק מגע מקצועי שפורפרת 50 גרם</t>
  </si>
  <si>
    <t xml:space="preserve">דבק מגע מקצועי 50 גר' עמיד בלחות ובטמפרטורות מ -40 ° C עד 70 </t>
  </si>
  <si>
    <t>דבק מפיות לאומנויות 220 מ"ל</t>
  </si>
  <si>
    <t>דבק מפיות לאומנויות  220 מ"ל, דבק על בסיס מים בעל כושר הדבקה חזק במיוחד.
מתאים לעץ, זכוכית 
שקוף לאחר הייבוש, אינו מקמט את המפית.</t>
  </si>
  <si>
    <t>דיספנסר המתאים לסרט אריזה ברוחב 50 מ"מ</t>
  </si>
  <si>
    <t>מכשיר ידני שמתאים לגליל PVC ו PPL ברוחב 50 מ "מ, מתאים לאריזת קרטונים</t>
  </si>
  <si>
    <t>מעמד סלוטייפ ידני קטן רוחב "3/4</t>
  </si>
  <si>
    <t>מעמד לסלוטייפ ידני קטן , מתאים לגלילי סלוטייפ עד 30 מטר ברוחב 19 מ"מ</t>
  </si>
  <si>
    <t>מעמד  סלוטייפ שולחני רוחב "3/4</t>
  </si>
  <si>
    <t>מעמד לסלוטייפ שולחני  מתאים לגלילי סלוטייפ עד 30 מטר ברוחב 19 מ"מ</t>
  </si>
  <si>
    <t>מעמד  סלוטייפ שולחני גדול רוחב "3/4</t>
  </si>
  <si>
    <t>מעמד לסלוטייפ שולחני גדול, מתאים לגלילי סלוטייפ עד 72 יארד (66 מטר) ברוחב 19 מ"מ</t>
  </si>
  <si>
    <t>סלוטייפ באורך 30 מטר רוחב '1/2 (12 מ"מ)</t>
  </si>
  <si>
    <t>סלוטייפ 30 מטר '1/2 
טכנולוגיה: PP 
דגם: 1/2″ 
רוחב: 12 מ"מ 
אורך: 30 מטר 
צבע: שקוף</t>
  </si>
  <si>
    <t>סרט אריזה 50 מטר  LN/P.V.C  '2 אקריל חום</t>
  </si>
  <si>
    <t>אקדח חשמלי לדבק חם בעוצמה 60W.</t>
  </si>
  <si>
    <t xml:space="preserve"> אקדח חשמלי לדבק חם בעוצמה 60W.
מאפשר חימום מהיר וזמן עבודה ממושך.
. ייבוש מהיר תוך 60 שניות.
הערכה כוללת:
- אקדח חשמלי בעוצמה של 60W
- יחידה אחת של נר דבק
- רגלית הנחה לאקדח</t>
  </si>
  <si>
    <t>נר דבק חם לאקדח - אורך 15 ס"מ</t>
  </si>
  <si>
    <t>נר דבק חם לאקדח. נרות דבק חם איכותיים לעבודה עם אקדח דבק חם. אורך הנר - 15 ס"מ..</t>
  </si>
  <si>
    <t>מחזק חורים לניירות מנוקבים קופסא של 500 יח</t>
  </si>
  <si>
    <t>מחזקי חורים לניירות מנוקבים, מפלסטיק, נמשכים מהקופסא אחד אחרי השני, 500 יחידות בקופסה, צבע לבן</t>
  </si>
  <si>
    <t>סיכות חבור בגודל 10 מתאימות לשדכנים שונים  1000 יח' בקופסא</t>
  </si>
  <si>
    <t xml:space="preserve">מקס, רפיד, סאקס </t>
  </si>
  <si>
    <t>סיכות חבור 26/6 מקס   35-5M בקופסא 5000 יח'</t>
  </si>
  <si>
    <t>סיכות חבור 26/6  35-5M קופ' 5000</t>
  </si>
  <si>
    <t>מקס</t>
  </si>
  <si>
    <t>סיכות חבור 13MB מקס T3 לאקדח קופ' 1000  יח'</t>
  </si>
  <si>
    <t>סיכות חבור 13MB מקס T3 לאקדח קופ'  1000 יח'</t>
  </si>
  <si>
    <t>סיכות חבור מקס T3-10MB לאקדח 1000 23/10</t>
  </si>
  <si>
    <t>סיכות חבור 8 מ'מ מקס 1208F( 12)</t>
  </si>
  <si>
    <t>סיכות לאקדח סיכות R-34</t>
  </si>
  <si>
    <t>סיכות  140/14</t>
  </si>
  <si>
    <t>רפיד</t>
  </si>
  <si>
    <t>קפ'</t>
  </si>
  <si>
    <t xml:space="preserve">חולץ סיכות </t>
  </si>
  <si>
    <t>חולץ סיכות עשוי מתכת, , מתאים לכל סוגי הסיכות</t>
  </si>
  <si>
    <t>חולץ סיכות מסיבי</t>
  </si>
  <si>
    <t xml:space="preserve"> חולץ סיכות גדול מסיבי לשליפה של סיכות חיבור גדולות מעד 160 דפים ועד לגובה של 20 ס"מ. זרוע ארוכה לחליצה נוחה של הסיכות ללא מאמץ.
מתאים לחילוץ סיכות: עד ל-23/24
אפשרות לקבע לשולחן</t>
  </si>
  <si>
    <t>מהדק מס' 2 מניקל  100 יח בקופסא</t>
  </si>
  <si>
    <t>מהדק קטן להחזקת ניירות, 100 יחידות בקופסה, עשוי ניקל</t>
  </si>
  <si>
    <t>מהדק מס' 2 מניקל צבעוני  100 יח בקופסא</t>
  </si>
  <si>
    <t>מהדק קטן להחזקת ניירות, 100 יחידות בקופסה, צבעוני, עשוי ניקל</t>
  </si>
  <si>
    <t>מהדק מס' 5 מניקל  100 יח בקופסא</t>
  </si>
  <si>
    <t>מהדק גדול להחזקת ניירות, 100 יחידות בקופסה, עשוי ניקל</t>
  </si>
  <si>
    <t>מהדק מס' 5 מניקל צבעוני 100 יח בקופסא</t>
  </si>
  <si>
    <t>מהדק גדול להחזקת ניירות, 100 יחידות בקופסה, צבעוני, עשוי ניקל</t>
  </si>
  <si>
    <t>סיכות  חיבור  23/6 לשדכן  קופסא 1000 יחידות</t>
  </si>
  <si>
    <t>סיכות חיבור מתאימות לשדכנים שונים בגודל 23/6, 1000 יחידות בקופסה.</t>
  </si>
  <si>
    <t>סיכות חיבור 23/8 לשדכן  קופסא 1000 יחידות</t>
  </si>
  <si>
    <t>סיכות חיבור מתאימות לשדכנים שונים בגודל 23/8, 1000 יחידות בקופסה.</t>
  </si>
  <si>
    <t>סיכות  חיבור 23/10 לשדכן  קופסא 1000 יחידות</t>
  </si>
  <si>
    <t>סיכות חיבור מתאימות לשדכנים שונים בגודל 23/10, 1000 יחידות בקופסה.</t>
  </si>
  <si>
    <t>סיכות  חיבור 23/12 לשדכן  קופסא 1000 יחידות</t>
  </si>
  <si>
    <t>סיכות חיבור מתאימות לשדכנים שונים בגודל 23/12, 1000 יחידות בקופסה.</t>
  </si>
  <si>
    <t>סיכות  חיבור 23/15 לשדכן  קופסא 1000 יחידות</t>
  </si>
  <si>
    <t>סיכות חיבור מתאימות לשדכנים שונים בגודל 23/15, 1000 יחידות בקופסה.</t>
  </si>
  <si>
    <t>סיכות  חיבור 23/17 לשדכן  קופסא 1000 יחידות</t>
  </si>
  <si>
    <t>סיכות חיבור מתאימות לשדכנים שונים בגודל 23/17, 1000 יחידות בקופסה.</t>
  </si>
  <si>
    <t>סיכות  חיבור 23/23 לשדכן  קופסא 1000 יחידות</t>
  </si>
  <si>
    <t>סיכות חיבור מתאימות לשדכנים שונים בגודל 23/23, 1000 יחידות בקופסה.</t>
  </si>
  <si>
    <t>סיכות חיבור 9/8 לשדכן קופסא 5000 יחידות</t>
  </si>
  <si>
    <t>סיכות חיבור המתאימות לשדכנים גדולים, גודל סיכה 9/8, 5000 סיכות בקופסה.</t>
  </si>
  <si>
    <t>סיכות חיבור 9/10 לשדכן קופסא 5000 יחידות</t>
  </si>
  <si>
    <t>סיכות חיבור המתאימות לשדכנים גדולים, גודל סיכה 9/10, 5000 סיכות בקופסה.</t>
  </si>
  <si>
    <t>סיכות חיבור 9/12 לשדכן קופסא 5000 יחידות</t>
  </si>
  <si>
    <t>סיכות חיבור המתאימות לשדכנים גדולים, גודל סיכה 9/12, 5000 סיכות בקופסה.</t>
  </si>
  <si>
    <t>סיכות חיבור 9/14 לשדכן קופסא 5000 יחידות</t>
  </si>
  <si>
    <t>סיכות חיבור המתאימות לשדכנים גדולים, גודל סיכה 9/14, 5000 סיכות בקופסה.</t>
  </si>
  <si>
    <t>סיכות חיבור 26/6 לשדכן קופסא 5000 יחידות</t>
  </si>
  <si>
    <t>סיכות בגודל 26/6, עומק סיכה 6 מ"מ, מתאים לכל סוגי שדכנים המוגדרים 26/6, 5000 יחידות בקופסה.</t>
  </si>
  <si>
    <t>סיכות חיבור 10 לשדכן  קופסא 1000 יחידות</t>
  </si>
  <si>
    <t>סיכות חיבור מתאימות לשדכנים שונים בגודל 10, 1000 יחידות בקופסה.</t>
  </si>
  <si>
    <t>סיכות חיבור 13/6 לאקדח סיכות קופסא 5000 יחידות</t>
  </si>
  <si>
    <t>סיכות חיבור לאקדחי סיכות, גודל סיכה 13/6, 5000 יחידות בקופסה.</t>
  </si>
  <si>
    <t>סיכות  חיבור 13/8 לאקדח סיכות קופסא 5000 יחידות</t>
  </si>
  <si>
    <t>סיכות חיבור לאקדחי סיכות, גודל סיכה 13/8, 5000 יחידות בקופסה.</t>
  </si>
  <si>
    <t>סיכות חיבור 13/10 לאקדח סיכות קופסא 5000 יחידות</t>
  </si>
  <si>
    <t>סיכות חיבור לאקדחי סיכות, גודל סיכה 13/10, 5000 יחידות בקופסה.</t>
  </si>
  <si>
    <t>סיכות 50F מיועדות לשדכן חשמלי</t>
  </si>
  <si>
    <t>סיכות חיבור לשדכן חשמלי, גודל סיכה 50F, 5000 יחידות בקופסה.</t>
  </si>
  <si>
    <t>סיכות משרד (סיכות ראש תפירה) ציפוי ניקל  אורך 30 מ"מ קופסא  במשקל 50 גר</t>
  </si>
  <si>
    <t>סיכות לשימוש משרדי (סיכות ראש תפירה), ניקל, אורך 30 מ"מ, 50 גרם בקופסה</t>
  </si>
  <si>
    <t>סיכות עם ראש צבעוני ללוח שעם 50 יחידות בקופסה</t>
  </si>
  <si>
    <t>סיכות לנעיצה בלוח שעם, ראש פלסטיק גדול, 50 יחידות בקופסה, מבחר צבעים</t>
  </si>
  <si>
    <t>קופסת נעצים  מס" 2 ראש סגור 100 יח</t>
  </si>
  <si>
    <t>נעצים ממתכת, מס' 2 ראש סגור, 100 יחידות בקופסה</t>
  </si>
  <si>
    <t>מנקב 1 חור לניקוב ידני של חור אחד</t>
  </si>
  <si>
    <t>מנקב 1 חור - מנקב לניקוב ידני של חור אחד
קוטר החור 4.5 מ``מ
יכולת ניקוב: 1 מ``מ</t>
  </si>
  <si>
    <t>מקס, רפיד, סאקס וקנגרו</t>
  </si>
  <si>
    <t>מנקב רגיל קטן (עד 10 דף)</t>
  </si>
  <si>
    <t xml:space="preserve">מנקב מבנה ארגונומי, מתאים ל 10 דף </t>
  </si>
  <si>
    <t>מנקב בינוני (עד 25 דף)</t>
  </si>
  <si>
    <t>מנקב מבנה ארגונומי, מתאים ל 25 דף</t>
  </si>
  <si>
    <t>מנקב  גדול (עד 70 דף)</t>
  </si>
  <si>
    <t>מנקב גדול, מבנה ארגונומי, מתאים ל 70 דף סרגל מירכוז ממתכת נשלף לקיבוע מרכז הדף בעבודות ניקוב גדולות.
ידית ארוכה לניקוב קל.</t>
  </si>
  <si>
    <t>מנקב גדול (עד 160 דף)</t>
  </si>
  <si>
    <t>מנקב גדול מבנה ארגונומי, מתאים ל 160 דף סרגל מירכוז ממתכת נשלף לקיבוע מרכז הדף בעבודות ניקוב גדולות.
ידית ארוכה לניקוב קל. הידית ננעלת.
מרחק בין החורים 70-80 מ"מ / קוטר ניקוב 6 ו 7 מ"מ.</t>
  </si>
  <si>
    <t>מקדח אחד למנקב SAX908</t>
  </si>
  <si>
    <t>מקדח חלופי למנקב SAX908</t>
  </si>
  <si>
    <t xml:space="preserve"> סאקס </t>
  </si>
  <si>
    <t>שדכן 50 דף לסיכות 26/6</t>
  </si>
  <si>
    <t>שדכן הידוק שטוח ל 50 דף לסיכות 26/6</t>
  </si>
  <si>
    <t>שדכן ל-110 דף 9 סיכות 9/8-10-12-14</t>
  </si>
  <si>
    <t>שדכן חשמלי עד 70 דף</t>
  </si>
  <si>
    <t>שדכן חשמלי עד 70 דף שדכן סיכות חשמלי קומפקטי משרדי,  לחיבור והידוק עד 70 דפים.  בלחיצה ללא מאמץ.ניתן לקבוע את עומק ביצוע השידוך מנגנון נוח לחילוץ סיכות תקועות משדך עד 70 דף 80 גרם , שידוך מהיר , חיישן המפעיל את השדכן עם הכנסת הדפים , מחסנית סיכות ענקית של 5000 סיכות</t>
  </si>
  <si>
    <t>סיכות חיבור לשדכן חשמלי עד 70 דף</t>
  </si>
  <si>
    <t>סיכות חיבור לשדכן חשמלי עד 70 דף, המוצע במכרז</t>
  </si>
  <si>
    <t>סיכות חיבור מקס 70FE לשדכן חשמלי מקס FE70</t>
  </si>
  <si>
    <t>סיכות חיבור לשדכן רפיד 50/80</t>
  </si>
  <si>
    <t>סיכות חיבור לשדכן רפיד 50/80 קסטה של 5000 יח'</t>
  </si>
  <si>
    <t>סיכות חיבור לשדכן  מסוג MAX HP – 88</t>
  </si>
  <si>
    <t>סיכות חבור מקס 2115 תואם BOSTITCH B8</t>
  </si>
  <si>
    <t xml:space="preserve">אקדח סיכות  </t>
  </si>
  <si>
    <t>אקדח לנעיצת סיכות על עץ, גבס, לוחות נעיצה. גוף מתכת, ציפוי ניקל, עומק נעיצה מקסימלי 8 מ"מ.</t>
  </si>
  <si>
    <t>אקדח סיכות 33</t>
  </si>
  <si>
    <t>אקדח לנעיצת סיכות על עץ, גבס, לוחות נעיצה. גוף מתכת, ציפוי ניקל, עומק נעיצה מקסימלי 14 מ"מ.</t>
  </si>
  <si>
    <t>אקדח סיכות R34</t>
  </si>
  <si>
    <t>שדכן -מס 10</t>
  </si>
  <si>
    <t>שדכן המתאים ל 10 דפים, מתאים לסיכות מספר 10, גוף מתכת.</t>
  </si>
  <si>
    <t>שדכן בינוני מתאים ל20 דף</t>
  </si>
  <si>
    <t>שדכן המתאים לסיכות 26/6, שידוך עד 20 דף, מנגנון מתכת, גוף פלסטיק.</t>
  </si>
  <si>
    <t>שדכן גדול עד 140 דף</t>
  </si>
  <si>
    <t>מתאים לשידוך של עד 140 דף, מתאים לסיכות 23/15, 23/13, 23/10, 23/8, 23/6.</t>
  </si>
  <si>
    <t>מספריים למשרד "POP 8.5  (כתומות)</t>
  </si>
  <si>
    <t>מספריים למשרד  "POP 8.5 (כתומות) להבים מפלדת אל-חלד</t>
  </si>
  <si>
    <t xml:space="preserve">מספריים למשרד "POP  5.5  </t>
  </si>
  <si>
    <t>מספריים למשרד "POP 5.5 להבים מפלדת אל-חלד</t>
  </si>
  <si>
    <t xml:space="preserve">מספריים ידית שחורה "5.5 </t>
  </si>
  <si>
    <t>מספריים ידית שחורה "5.5  להבים אל חלד</t>
  </si>
  <si>
    <t xml:space="preserve">מספריים ידית שחורה "8.5 </t>
  </si>
  <si>
    <t>מספריים ידית שחורה "8.5 להבים אל חלד</t>
  </si>
  <si>
    <t>להבים לסכין יפני קטן, סט 10 יחידות</t>
  </si>
  <si>
    <t>סט להבים לסכין צר, 10 יחידות בסט, מתאים לסכיני חיתוך צרים</t>
  </si>
  <si>
    <t>להבים לסכין יפני גדול, סט 10 יחידות</t>
  </si>
  <si>
    <t>סט להבים לסכין רחב, 10 יחידות בסט, מתאים לסכיני חיתוךרחבים</t>
  </si>
  <si>
    <t>סכין חיתוך (יפני) עם להב צר +מעצור, גוף פלסטיק.</t>
  </si>
  <si>
    <t>סכין חיתוך יפני רחב+מעצור</t>
  </si>
  <si>
    <t>סכין חיתוך (יפני) עם להב רחב +מעצור, גוף פלסטיק.</t>
  </si>
  <si>
    <t>סכין לפתיחת מכתבים מתכת</t>
  </si>
  <si>
    <t>סכין לפתיחת מכתבים עשוי מתכת לשימוש משרדי</t>
  </si>
  <si>
    <t>אוגדן A5 מקרטון גב 8 ס"מ מידות 21/24 ס"מ</t>
  </si>
  <si>
    <t>אוגדן / קלסר , גב 8 , פתיחה עברית , מנגנון מנוף מידות 21/34</t>
  </si>
  <si>
    <t>אוגדן A5 מקרטון גב 8 ס"מ מידות 21/24 ס"מ 12 יח' בחבילה</t>
  </si>
  <si>
    <t>אוגדן / קלסר , גב 8 , פתיחה עברית , מנגנון מנוף מידות 21/34. 12 יח' בחבילה</t>
  </si>
  <si>
    <t>אוגדן פוליו מקרטון גב 3 ס"מ מידות 27/35  ס"מ</t>
  </si>
  <si>
    <t>אוגדן / קלסר , גב 3 , פתיחה עברית , מנגנון מנוף, מידות 27/35 ס"מ</t>
  </si>
  <si>
    <t>אוגדן פוליו מקרטון גב 3 ס"מ מידות 27/35  ס"מ 12 יח' בחבילה</t>
  </si>
  <si>
    <t>אוגדן / קלסר , גב 3 , פתיחה עברית , מנגנון מנוף, מידות 27/35 ס"מ. 12 יח' בחבילה</t>
  </si>
  <si>
    <t>אוגדן פוליו מקרטון גב 5 ס"מ מידות 27/35 ס"מ</t>
  </si>
  <si>
    <t>אוגדן / קלסר , גב 5 , פתיחה עברית , מנגנון מנוף, מידות 27/35 ס"מ</t>
  </si>
  <si>
    <t>אוגדן פוליו מקרטון גב 5 ס"מ מידות 27/35 ס"מ 12 יח' בחבילה</t>
  </si>
  <si>
    <t>אוגדן / קלסר , גב 5 , פתיחה עברית , מנגנון מנוף, מידות 27/35 ס"מ. 12 יח' בחבילה</t>
  </si>
  <si>
    <t>אוגדן פוליו מקרטון גב 8 ס"מ מידות 27/35 ס"מ</t>
  </si>
  <si>
    <t>אוגדן / קלסר , גב 8 , פתיחה עברית , מנגנון מנוף, מידות  27/35 ס"מ</t>
  </si>
  <si>
    <t>אוגדן פוליו מקרטון גב 8 ס"מ מידות 27/35 ס"מ 12 יח' בחבילה</t>
  </si>
  <si>
    <t>אוגדן / קלסר , גב 8 , פתיחה עברית , מנגנון מנוף, מידות  27/35 ס"מ. 12 יח' בחבילה</t>
  </si>
  <si>
    <t>קלסר פלסטי פוליו גב 5 צבעוני מידות 27/35</t>
  </si>
  <si>
    <t>קלסר בגודל פוליו , גב 5 , ציפוי פלסטיק , תכולה עד 100 דף, ברזלי חיזוק בתחתית הקלסר,גודל 27/35/5, עם מנגנון מנוף, במגוון צבעים</t>
  </si>
  <si>
    <t>קלסר פלסטי פוליו גב 8 עברי צבעוני מידות 27/35</t>
  </si>
  <si>
    <t>קלסר בגודל פוליו, גב 8 , ציפוי  פלסטיק, תכולה עד 150 דף, ברזלי חיזוק בתחתית גודל 27/35/8, עם מנגנון מנוף, במגוון צבעים</t>
  </si>
  <si>
    <t>תיק טבעות פוליו צבעוני גב 3 ס"מ מידות 27/35</t>
  </si>
  <si>
    <t>תיק טבעות צבעוני , גב 3 ס"מ, טבעות תיוק, מתאים לנייר פוליו ו A4, תכולה עד 75 דף , מידות 27/35/3 ס"מ, במגוון צבעים</t>
  </si>
  <si>
    <t>תיק טבעות פנורמה עם כיס שקוף גודל A4 גב 3 ס"מ</t>
  </si>
  <si>
    <t>תיק טבעות  בגודל A4 ,גב 3 ס"מ, כיסי פלסטיק בחזית ובגב, התיק מתאים לכנסים ולהדרכות</t>
  </si>
  <si>
    <t>תיק טבעות פנורמה עם כיס שקוף גודל A4 גב 5 ס"מ</t>
  </si>
  <si>
    <t>תיק טבעות  בגודל A4 ,גב 5 ס"מ, כיסי פלסטיק בחזית ובגב, התיק מתאים לכנסים ולהדרכות</t>
  </si>
  <si>
    <t>תיק טבעות פנורמה עם כיס שקוף גודל A4 גב 8 ס"מ</t>
  </si>
  <si>
    <t>תיק טבעות  בגודל A4 ,גב 8 ס"מ, כיסי פלסטיק בחזית ובגב, התיק מתאים לכנסים ולהדרכות</t>
  </si>
  <si>
    <t>תיק פליק מסטר עם טבעות, צבע שחור</t>
  </si>
  <si>
    <t>תיק מחומר מפל עם סגר גומי, תיוק טבעות וחוצצים מפלסטיק, כיס פלסטיק פנימי לאחסון ניירת.</t>
  </si>
  <si>
    <t>תיק מעטפה "צמדן" לתיוק בקלסר</t>
  </si>
  <si>
    <t>תיק פלסטיק עם חורי תיוק, לשונית וסקוטש לסגירה, מתאים ל- 20 דף, גודל  25/35 ס"מ</t>
  </si>
  <si>
    <t>קלסר קרטון 'IBM' לדפי מחשב</t>
  </si>
  <si>
    <t>תיק טבעות פוליו PO צבעים שונים</t>
  </si>
  <si>
    <t>תיק טבעות פוליו PO תיק טבעות בצבעים  שונים פלסטי פוליו גב 3 PO , טבעות תיוק מתאים לנייר פוליו וA4  תכולה עד 75 דף מידות 27/35/3 ס"מ
כיס בגב התיק + לשונית</t>
  </si>
  <si>
    <t>תיק קרטון סגור גב+2.5ברזל+גומי שפיר</t>
  </si>
  <si>
    <t>תיק קרטון סגור גב2.5 עבה+גומי+מחיצה70חו</t>
  </si>
  <si>
    <t>תיק מנילה עם ברזל 240 גרם יצבעים שונים</t>
  </si>
  <si>
    <t>תיק מנילה עם ברזל 240 גרם</t>
  </si>
  <si>
    <t>תיק הרמוניקה פוליו1/31 קרטון עם למינציה</t>
  </si>
  <si>
    <t>תיק הרמוניקה פוליו 31 תאים עשוי מקרטון עם למינציה</t>
  </si>
  <si>
    <t>תיק הרמוניקה פוליו פלסטיק 1/12</t>
  </si>
  <si>
    <t>תיק הרמוניקה פוליו 12 תאים עשוי מפלסטיק</t>
  </si>
  <si>
    <t>תיק הרמוניקה פוליו פלסטיק 1/22</t>
  </si>
  <si>
    <t>תיק הרמוניקה פוליו 22 תאים עשוי מפלסטיק</t>
  </si>
  <si>
    <t>תיק הרמוניקה פוליו פלסטיק 1/31</t>
  </si>
  <si>
    <t>תיק הרמוניקה פוליו 31 תאים עשוי מפלסטיק</t>
  </si>
  <si>
    <t>סדרן מנילה 1/7</t>
  </si>
  <si>
    <t>סדרן מנילה לסידור ניירת 1-7 נושאים</t>
  </si>
  <si>
    <t>סדרן מנילה 1/12</t>
  </si>
  <si>
    <t>סדרן מנילה לסידור ניירת 1-12 נושאים</t>
  </si>
  <si>
    <t>סדרן מנילה 1/31</t>
  </si>
  <si>
    <t>סדרן מנילה לסידור ניירת 1-31 נושאים</t>
  </si>
  <si>
    <t xml:space="preserve"> סדרן מנילה א*ב</t>
  </si>
  <si>
    <t>סדרן מנילה לסידור ניירת א'-ב' נושאים</t>
  </si>
  <si>
    <t>סדרן  1-7 מכורך</t>
  </si>
  <si>
    <t>סדרן בכריכה קשה , A4, אינדקס בחזית , 1-7</t>
  </si>
  <si>
    <t>סדרן  1-12 מכורך</t>
  </si>
  <si>
    <t>סדרן בכריכה קשה , A4, אינדקס בחזית , 1-12</t>
  </si>
  <si>
    <t>סדרן  1-31 מכורך</t>
  </si>
  <si>
    <t>סדרן בכריכה קשה , A4, אינדקס בחזית , 1-31</t>
  </si>
  <si>
    <t>סדרן בכריכה קשה , ציפוי למינציה, אינדקס בחזית, א-ת</t>
  </si>
  <si>
    <t>סדרן  1-7 עם קלפה מכורך</t>
  </si>
  <si>
    <t>סדרן  1-12 עם קלפה מכורך</t>
  </si>
  <si>
    <t>סדרן 1-31 עם קלפה מכורך</t>
  </si>
  <si>
    <t>סדרן  א-ב, עם קלפה מכורך</t>
  </si>
  <si>
    <t>סדרן בכריכה קשה , A4, אינדקס בחזית , א - ת</t>
  </si>
  <si>
    <t>תיק מנילה 180 גרם, ללא ברזל ועם הדפסה "מדינת ישראל" או לוגו המשרד גודל 24/34</t>
  </si>
  <si>
    <t>תיק מנילה 180 גר' ללא ברזל תיוק במגוון צבעים+הדפסה לוגו המשרד או מדינת ישראל לפי דרישת המשרד. 25 יח' בסט. כמות מינ' להזמנה ראשונה בלבד - 500 יח'.</t>
  </si>
  <si>
    <t>תיק מנילה 180 גרם, עם ברזל ועם הדפסה "מדינת ישראל" או לוגו המשרד גודל 24/34</t>
  </si>
  <si>
    <t>תיק מנילה 180 גר' +ברזל תיוק במגוון צבעים+הדפסה לוגו המשרד או מדינת ישראל לפי דרישת המשרד. 25 יח' בסט. כמות מינ' להזמנה ראשונה בלבד - 500 יח'.</t>
  </si>
  <si>
    <t>תיק מנילה 240 גרם, פתוח + הדפסה בחזית, גודל 24/34</t>
  </si>
  <si>
    <t>תיק מנילה 240 גר',פתוח +הדפסה בחזית לפי דרישת המשרד. כמות מינ' להזמנה ראשונה בלבד - 500 יח'.</t>
  </si>
  <si>
    <t>תיק מנילה 240 גרם, פתוח, במגוון צבעים, חלק, גודל 24/34</t>
  </si>
  <si>
    <t>תיק מנילה 240 גר',פתוח , במגוון צבעים . 25 יח' בסט</t>
  </si>
  <si>
    <t>תיק מנילה 240 גרם, עם ברזל, במגוון צבעים, חלק, גודל 24/34 25 יח' בסט</t>
  </si>
  <si>
    <t>תיק מנילה 240 גר' +ברזל תיוק, במגוון צבעים.25 יח' בסט</t>
  </si>
  <si>
    <t>תיק מנילה 240 גרם, עם ברזל, במגוון צבעים, הדפסה מדינת ישראל או לוגו המשרד גודל 24/34</t>
  </si>
  <si>
    <t>תיק מנילה 240 גר' עם ברזל תיוק במגוון צבעים+הדפסה לוגו המשרד או מדינת ישראל לפי דרישת המשרד. כמות מינ' להזמנה ראשונה בלבד - 500 יח'.</t>
  </si>
  <si>
    <t>תיק מנילה 240 גרם, עם ברזל, במגוון צבעים, הדפסה מדינת ישראל או לוגו המשרד ובנוסף הדפסה בצד הקדמי ובצד האחורי  גודל 24/34</t>
  </si>
  <si>
    <t>תיק מנילה 240 גר' עם ברזל תיוק במגוון צבעים+הדפסה לוגו המשרד או מדינת ישראל ובנוסף הדפסה בצד הקדמי ובצד האחורי לפי דרישת המשרד. כמות מינ' להזמנה ראשונה בלבד - 500 יח'.</t>
  </si>
  <si>
    <t>תיק מנילה 240 גרם, עם ברזל, במגוון צבעים, הדפסה מדינת ישראל או לוגו המשרד גודל 24/34 25 יח' בסט</t>
  </si>
  <si>
    <t>תיק מנילה 240 גר' עם ברזל תיוק במגוון צבעים+הדפסה לוגו המשרד או מדינת ישראל לפי דרישת המשרד. 25 יח' בסט. כמות מינ' להזמנה ראשונה בלבד - 500 יח'.</t>
  </si>
  <si>
    <t>תיק מנילה 240 גרם, ללא ברזל, עם הדפסה מדינת ישראל או לוגו המשרד גודל 24/34 25 יח' בסט</t>
  </si>
  <si>
    <t>תיק מנילה 240 גר' ללא ברזל תיוק במגוון צבעים+הדפסה לוגו המשרד או מדינת ישראל לפי דרישת המשרד, גודל 24/34. 25 יח' בסט. כמות מינ' להזמנה ראשונה בלבד - 500 יח'.</t>
  </si>
  <si>
    <t>תיק מנילה 480 גרם, ללא ברזל, עם הדפסה לפי דרישת המשרד גודל 24/34</t>
  </si>
  <si>
    <t>תיק מנילה 480 גר' ללא ברזל תיוק +הדפסה   לפי דרישת המשרד, גודל 24/34. כמות מינ' להזמנה ראשונה בלבד - 500 יח'.</t>
  </si>
  <si>
    <t>תיק מנילה 480 גרם,  שתי לשוניות,סגר,כריכה קשה, עם הדפסה לפי דרישת המשרד גודל 24/34</t>
  </si>
  <si>
    <t>תיק מנילה 480 גר'  + שתי לשוניות מתכת + סגר + כריכה קשה + הדפסה  לפי דרישת המשרד, גודל 24/34. כמות מינ' להזמנה ראשונה בלבד - 500 יח'.</t>
  </si>
  <si>
    <t>תיק מנילה 750 גרם, שתי לשוניות, מחיצה, עם הדפסה לפי דרישת המשרד גודל 24/34</t>
  </si>
  <si>
    <t>תיק מנילה 750 גר'  + שתי לשוניות מתכת + מחיצה  + הדפסה  לפי דרישת המשרד, גודל 24/34. כמות מינ' להזמנה ראשונה בלבד - 500 יח'.</t>
  </si>
  <si>
    <t>תיק מנילה לגניזה לצמיתות</t>
  </si>
  <si>
    <t>תיק מנילה לגניזה לצמיתות 
תיק ארכיון, סגירת שרוך וגומי, לאחסון וגניזה. גב: 8 ס''מ. בהתאם לדרישות גינזך המדינה</t>
  </si>
  <si>
    <t>תיק  750 גרם, שתי גומיות, חזית שקופה גודל 24/34</t>
  </si>
  <si>
    <t>תיק  750 גר'  + שתי גומיות + חזית שקופה , גודל 24/34</t>
  </si>
  <si>
    <t>תיק פוליגל רוחב 2.5 ס"מ גודל: 25*36.6 ס"מ</t>
  </si>
  <si>
    <t>תיק מפוליגל מורכב בקלות לאיחסון מסמכים וארכיון גודל: 25*36.6 ס"מ במגוון צבעים , רוחב- 2.5 ס"מ</t>
  </si>
  <si>
    <t>תיק מפוליגל מורכב בקלות לאיחסון מסמכים וארכיון גודל: 25*36.6 ס"מ במגוון צבעים , רוחב- 2.5 ס"מ. 10 יח בסט.</t>
  </si>
  <si>
    <t>תיק פוליגל רוחב 5 ס"מ גודל: 25*36.6 ס"מ</t>
  </si>
  <si>
    <t>תיק מפוליגל מורכב בקלות לאיחסון מסמכים וארכיון גודל: 25*36.6 ס"מ במגוון צבעים , רוחב- 5 ס"מ</t>
  </si>
  <si>
    <r>
      <t>יח</t>
    </r>
    <r>
      <rPr>
        <sz val="11"/>
        <color indexed="9"/>
        <rFont val="Arial"/>
        <family val="2"/>
        <scheme val="minor"/>
      </rPr>
      <t>'</t>
    </r>
  </si>
  <si>
    <t>תיק פוליגל רוחב 5 ס"מ גודל: 25*36.6 ס"מ 10 יח בסט</t>
  </si>
  <si>
    <t>תיק מפוליגל מורכב בקלות לאיחסון מסמכים וארכיון גודל: 25*36.6 ס"מ במגוון צבעים, רוחב- 5 ס"מ. 10 יח בסט</t>
  </si>
  <si>
    <t>תיק פוליגל רוחב 8 ס"מ גודל: 25*36.6 ס"מ</t>
  </si>
  <si>
    <t>תיק מפוליגל מורכב בקלות לאיחסון מסמכים וארכיון גודל: 25*36.6 ס"מ במגוון צבעים, רוחב- 8 ס"מ</t>
  </si>
  <si>
    <t>תיק פוליגל רוחב 8 ס"מ גודל: 25*36.6 ס"מ 10 יח בסט</t>
  </si>
  <si>
    <t>תיק מפוליגל מורכב בקלות לאיחסון מסמכים וארכיון גודל: 25*36.6 ס"מ במגוון צבעים, רוחב- 8 ס"מ. 10 יח בסט</t>
  </si>
  <si>
    <t>תיק אינדקס מידה A4 צבעים שונים,10 תאים</t>
  </si>
  <si>
    <t>תיק תצוגה כריכה פלסטיק  רכה עם כיסים, תצוגה שקופה, גודל A4, מתאים ל 10 דף</t>
  </si>
  <si>
    <t>תיק אינדקס  מידה  A4   צבעים שונים, 20 תאים</t>
  </si>
  <si>
    <t>תיק תצוגה כריכה פלסטיק  רכה עם כיסים, תצוגה שקופה, גודל A4, מתאים ל 20 דף</t>
  </si>
  <si>
    <t>תיק אינדקס מידה A4 צבעים שונים, 40 תאים</t>
  </si>
  <si>
    <t>תיק תצוגה כריכה פלסטיק  רכה עם כיסים, תצוגה שקופה, גודל A4, מתאים ל 40 דף</t>
  </si>
  <si>
    <t>תיק אינדקס 60 דף לנייר A4 צבעים שונים</t>
  </si>
  <si>
    <t>תיק תצוגה כריכה פלסטיק רכה עם כיסים, תצוגה שקופה, גודל A4, מתאים ל 60 דף</t>
  </si>
  <si>
    <t>תיק אינדקס 80 דף מידה A4  צבעים שונים</t>
  </si>
  <si>
    <t>תיק תצוגה כריכה פלסטיק רכה עם כיסים, תצוגה שקופה, גודל A4, מתאים ל 80 דף</t>
  </si>
  <si>
    <t>תיק אינדקס 100 דף  מידה A4  צבעים שונים</t>
  </si>
  <si>
    <t>תיק תצוגה כריכה פלסטיק רכה עם כיסים, תצוגה שקופה, גודל A4, מתאים ל 100 דף</t>
  </si>
  <si>
    <t>תיק מעטפה עם לחצן A4 שקוף / בצבע</t>
  </si>
  <si>
    <t>תיק מפלסטיק שקוף עם סגר תיק תק, גודל פוליו</t>
  </si>
  <si>
    <t>תיק מעטפה עם לחצן A5 שקוף / בצבע</t>
  </si>
  <si>
    <t>תיק מפלסטיק שקוף עם סגר תיק תק, גודל A5</t>
  </si>
  <si>
    <t>תיק קרטון שפיר גב 2.5  עם גומיה לסגירה</t>
  </si>
  <si>
    <t>תיק מקרטון חום עם גומי לסגירה , מדבקה לבנה לאורך הגב לרשום פרטים, גב 2.5 ס"מ</t>
  </si>
  <si>
    <t>תיק למינציה צבעוני גב 2.5 עם גומיה לסגירה</t>
  </si>
  <si>
    <t>תיק למינציה צבעוני גב 2.5  עם גומיה לסגירה</t>
  </si>
  <si>
    <t>תיק קרטון שפיר גב 2.5 עם גומיה לסגירה 20 יח' בסט.</t>
  </si>
  <si>
    <t>תיק מקרטון חום עם גומי לסגירה , מדבקה לבנה לאורך הגב לרשום פרטים, גב 2.5 ס"מ. 20 יח' בסט.</t>
  </si>
  <si>
    <t>תיק קרטון שפיר גב 5 עם גומיה לסגירה</t>
  </si>
  <si>
    <t xml:space="preserve">תיק מקרטון חום עם גומי לסגירה , מדבקה לבנה לאורך הגב לרשום פרטים, גב 5 ס"מ. </t>
  </si>
  <si>
    <t>תיק קרטון שפיר גב 5 עם גומיה לסגירה  20 יח' בסט.</t>
  </si>
  <si>
    <t>תיק מקרטון חום עם גומי לסגירה , מדבקה לבנה לאורך הגב לרשום פרטים, גב 5 ס"מ. 20 יח' בסט.</t>
  </si>
  <si>
    <t>תיק חום גב 2.5 שפיר +מחיצה וברזל</t>
  </si>
  <si>
    <t>תיק קרטון חום , עובי 2.5 ס"מ+ מחיצה וברזל</t>
  </si>
  <si>
    <t>תיק חום גב 2.5 שפיר +מחיצה וברזל  20 יח' בסט.</t>
  </si>
  <si>
    <t>תיק קרטון חום , עובי 2.5 ס"מ+ מחיצה וברזל. 20 יח' בסט.</t>
  </si>
  <si>
    <t xml:space="preserve">תיק חום גב 5 שפיר +מחיצה וברזל </t>
  </si>
  <si>
    <t>תיק קרטון חום , עובי 5 ס"מ+ מחיצה וברזל</t>
  </si>
  <si>
    <t>תיק חום גב 5 שפיר +מחיצה וברזל  20 יח' בסט.</t>
  </si>
  <si>
    <t>תיק קרטון חום , עובי 5 ס"מ+ מחיצה וברזל. 20 יח' בסט.</t>
  </si>
  <si>
    <t>תיק חום גב 2.5 40 חוץ</t>
  </si>
  <si>
    <t>תיק קרטון חום 40 חוץ  עובי 2.5 ס"מ</t>
  </si>
  <si>
    <t>תיק חום גב 2.5 40 חוץ עם מחיצה  10 יח' בסט.</t>
  </si>
  <si>
    <t>תיק קרטון חום 40 חוץ  עובי 2.5 ס"מ.  10 יח' בסט.</t>
  </si>
  <si>
    <t>תיק חום גב 2.5 40 חוץ עם מחיצה</t>
  </si>
  <si>
    <t>תיק קרטון חום 40 חוץ  עובי 2.5 ס"מ+מחיצה וברזל</t>
  </si>
  <si>
    <t>תיק קרטון חום 40 חוץ  עובי 2.5 ס"מ+מחיצה וברזל. 10 יח' בסט.</t>
  </si>
  <si>
    <t>תיק חום גב 5 40 חוץ</t>
  </si>
  <si>
    <t>תיק קרטון חום 40 חוץ  עובי 5 ס"מ</t>
  </si>
  <si>
    <t>תיק חום גב 5 40 חוץ  10 יח' בסט.</t>
  </si>
  <si>
    <t>תיק קרטון חום 40 חוץ  עובי 5 ס"מ.  10 יח' בסט.</t>
  </si>
  <si>
    <t>תיק חום גב 5 פלוס מחיצה 40 חוץ</t>
  </si>
  <si>
    <t>תיק קרטון חום 40 חוץ  עובי 5 ס"מ+מחיצה וברזל</t>
  </si>
  <si>
    <t>תיק חום גב 5 פלוס מחיצה 40 חוץ  10 יח' בסט.</t>
  </si>
  <si>
    <t>תיק קרטון חום 40 חוץ  עובי 5 ס"מ+מחיצה וברזל.  10 יח' בסט.</t>
  </si>
  <si>
    <t>תיק תליה יחיד 25 יחידות בסט.</t>
  </si>
  <si>
    <t>תיק תלייה בתוך תיקייה, מיועד לתליה, מנגנון תליה אוטומטי ממתכת הניתן להתאמה, תיוק אחד, מתאים לגודל פוליו וA4 , צבע משובץ / חלק, 25 יחידות בסט.</t>
  </si>
  <si>
    <t>תיק תליה כפול 25 יחידות בסט.</t>
  </si>
  <si>
    <t>תיק תלייה בתוך תיקייה ,מיועד לתליה  כפולה עם שני ברזלי תיוק ,מנגנון תליה אוטומטי ממתכת הניתן להתאמה , מתאים לגודל פוליו וA4 , צבע משובץ / חלק. 25 יח' בסט.</t>
  </si>
  <si>
    <t>תיק אצבע A4 / פוליו 100 יח' בחבילה</t>
  </si>
  <si>
    <t>תיק אצבע סגור שני צדדים גודל  A4 שקוף בצבעים 100 יח' בחבילה</t>
  </si>
  <si>
    <t>תיק טריפל E בצבעים שונים מתאים ל-20 דף</t>
  </si>
  <si>
    <t>תיק מפלסטיק עם חזית שקופה לתפיסת ניירות, ללא צורך בחירור , מתאים  ל 20 דף.</t>
  </si>
  <si>
    <t>תיק ארכיון עם גומי ושרוך</t>
  </si>
  <si>
    <t>תיק מקרטון אפור , דפנות מתקפלות , שרוך וגומי לסגירה ,גב ברוחב 8 ס"מ , מתאים לאחסון חומר ארכיוני.</t>
  </si>
  <si>
    <t>תיק גמיש אטום שקוף פוליו צבעוני 20 יח' בסט</t>
  </si>
  <si>
    <t>תיק פלסטיק חזית שקופה , תחתית צבעונית, מתאים לנייר פוליו וA4 , תכולה עד 20 דף עם ברזלי תיוק, במגוון צבעים. 20 יח' בסט</t>
  </si>
  <si>
    <t>תיק מהנדס לחצן בודד</t>
  </si>
  <si>
    <t>לוח קשיח בודד לכתיבה, ציפוי פלסטיק, גודל פוליו, קפיץ מחזיק דפים בחלק העליון.</t>
  </si>
  <si>
    <t>תיק מהנדס לחצן בודד 12 יח' בחבילה.</t>
  </si>
  <si>
    <t>לוח קשיח בודד לכתיבה, ציפוי פלסטיק, גודל פוליו, קפיץ מחזיק דפים בחלק העליון. 12 יח' בחבילה.</t>
  </si>
  <si>
    <t>תיק מהנדס כפול פליו</t>
  </si>
  <si>
    <t>לוח קשיח כפול לכתיבה , ציפוי פלסטיק, גודל פוליו, קפיץ מחזיק דפים בחלק העליון.</t>
  </si>
  <si>
    <t>תיק מהנדס כפול פליו 12 יח' בחבילה.</t>
  </si>
  <si>
    <t>לוח קשיח כפול לכתיבה , ציפוי פלסטיק, גודל פוליו, קפיץ מחזיק דפים בחלק העליון.  12 יח' בחבילה.</t>
  </si>
  <si>
    <t xml:space="preserve">תיק הגשה מקרטון גודל A4, עם 2 כיסים, 180 גר' </t>
  </si>
  <si>
    <t xml:space="preserve">תיק עם גומיה ומנגנון סלידינג פייל </t>
  </si>
  <si>
    <t>תיק עם גומיה ומנגנון סלידינג פייל  בצבעים שונים</t>
  </si>
  <si>
    <t>תיק תליה 101 מתלה יחיד ירוק משובץ חב' 25</t>
  </si>
  <si>
    <t>תיק תליה 101 מתלה יחיד משובץ חב' 25</t>
  </si>
  <si>
    <t>חבילה</t>
  </si>
  <si>
    <t>קופסת קרטון חוליות גב 8</t>
  </si>
  <si>
    <t>קופסת קרטון חוליות גב 8 לגניזה  קופסה לגניזה מקרטון עמיד איכותי.
סגירה קלה ונוחה.
שורות בגב הקופסא לכתיבת התכולה. מידות: 36X27.5X8 ס"מ</t>
  </si>
  <si>
    <t xml:space="preserve">מנגנון לקופסת קרטון </t>
  </si>
  <si>
    <t>מנגנון לקופסת קרטון לגניזה</t>
  </si>
  <si>
    <t>שרוך משרדי לאוגדן / תיקיה  100 יחידות בקופסה</t>
  </si>
  <si>
    <t>שרוך לתיקים / אוגדנים, אורך 25 ס"מ, 2 חיזוקי מתכת בקצוות באורך לא פחות מ- 25 מ"מ כל שרוך, 100 יחידות בקופסה</t>
  </si>
  <si>
    <t>קופסה</t>
  </si>
  <si>
    <t>שקיות ניילון (פוליטילין) פס לבן לאחסון נייר במידה  A4 חבילה של 100 יחידות 30 מיקרון</t>
  </si>
  <si>
    <t>שקיות ניילון (פוליטילן) עם פס לבן במידה A4 בעובי 30 מיקרון חבילה של 100 יחידות</t>
  </si>
  <si>
    <t>חב'</t>
  </si>
  <si>
    <t>שקיות ניילון (פוליטילין) פס לבן לאחסון נייר במידה  A4 חבילה של 100 יחידות 40 מיקרון</t>
  </si>
  <si>
    <t>שקיות ניילון (פוליטילן) עם פס לבן במידה A4 בעובי 40 מיקרון חבילה של 100 יחידות</t>
  </si>
  <si>
    <t>שקית ניילון גודל פוליו פס לבן חב' 100 יח' 30 מיקרון</t>
  </si>
  <si>
    <t>שקיות ניילון (פוליטילין) פס לבן לאחסון נייר במידה פוליו חבילה של 100 יחידות 40 מיקרון</t>
  </si>
  <si>
    <t>שקיות ניילון (פוליטילן) עם פס לבן במידה פוליו בעובי 40 מיקרון חבילה של 100 יחידות</t>
  </si>
  <si>
    <t>שקיות ניילון (פוליטילין) לאחסון נייר במידה פוליו חבילה של 100 יחידות 40 מיקרון</t>
  </si>
  <si>
    <t>שקיות ניילון (פוליטילן) במידה פוליו בעובי 40 מיקרון  חבילה של 100 יחידות</t>
  </si>
  <si>
    <t>שקיות ניילון (פוליטילין) פס לבן לאחסון נייר במידה  A3 חבילה של 50 יחידות</t>
  </si>
  <si>
    <t>שקיות ניילון (פוליטילן) עם פס לבן במידה A3  חבילה של 50 יחידות</t>
  </si>
  <si>
    <t>שקית פוליו פס לבן רחב 45 מיק' חב'100</t>
  </si>
  <si>
    <t xml:space="preserve">שקית A4 פס לבן חב'100 </t>
  </si>
  <si>
    <t>שקית פוליו פס לבן/ירוק 100 יח 45 מיקרון</t>
  </si>
  <si>
    <t>שקית פוליו פס שחור/ כחול75  מיק'(חב'50 )</t>
  </si>
  <si>
    <t>שקית פוליו פס לבן /שחור '50ח' 75 מיק'</t>
  </si>
  <si>
    <t>שקית פוליו פס לבן /שחור '50ח' 75 מיקר</t>
  </si>
  <si>
    <t>חוצצים מנילה בגודל פוליו  1/7  מדורג</t>
  </si>
  <si>
    <t>חוצץ בריסטול בגודל פוליו עם מספר חלוקות להפרדה בתוך קלסרים ותיקי טבעות, עשוי מקרטון מנילה צבעוני. הסט יכיל מספרים 1-7 ע"ג הכריכה או ע"ג החוצץ</t>
  </si>
  <si>
    <t>חוצצים מנילה בגודל פוליו  1/12 מדורג</t>
  </si>
  <si>
    <t>חוצץ בריסטול בגודל פוליו עם מספר חלוקות להפרדה בתוך קלסרים ותיקי טבעות, עשוי מקרטון מנילה צבעוני. הסט יכיל מספרים 1-12 ע"ג הכריכה או ע"ג החוצץ</t>
  </si>
  <si>
    <t>חוצצים מנילה בגודל פוליו  א"ב מדורג</t>
  </si>
  <si>
    <t>חוצץ בריסטול בגודל פוליו עם מספר חלוקות להפרדה בתוך קלסרים ותיקי טבעות, עשוי מקרטון מנילה צבעוני. הסט יכיל אותיות א"ב</t>
  </si>
  <si>
    <t>חוצץ פלסטיק בגודל פוליו 1/12 צבעוני</t>
  </si>
  <si>
    <t>חוצץ פלסטיק עם מספר חלוקות להפרדה בתוך קלסרים ותיקי טבעות, עשוי פלסטיק, גודל פוליו (25/35), הסט יכיל 12 חוצצים עם מספרים  (1-12) בצבעים שונים</t>
  </si>
  <si>
    <t>חוצץ פלסטיק בגודל פוליו 1/7 צבעוני</t>
  </si>
  <si>
    <t>חוצץ פלסטיק עם מספר חלוקות להפרדה בתוך קלסרים ותיקי טבעות, עשוי פלסטיק, גודל פוליו (25/35), הסט יכיל שבעה חוצצים בצבעים שונים</t>
  </si>
  <si>
    <t>חוצצים פלסטיק בגודל פוליו  א"ב מדורג</t>
  </si>
  <si>
    <t>חוצץ פלסטיק עם מספר חלוקות להפרדה בתוך קלסרים ותיקי טבעות, עשוי פלסטיק, גודל פוליו (25/35), הסט יכיל 22 חוצצים  עם אותיות הא"ב בצבעים שונים</t>
  </si>
  <si>
    <t>חוצצים מנילה  לבן  חבילה 70 יחידות</t>
  </si>
  <si>
    <t>חוצץ פוליו בצבע לבן, גודל פוליו, 70 יחידות בחבילה</t>
  </si>
  <si>
    <t>חב</t>
  </si>
  <si>
    <t>חוצצים מנילה A4 צבעוני  חבילה 70 יחידות</t>
  </si>
  <si>
    <t>חוצצים למידה A4 בצבעים עם חירור לתיוק בתוך קלסרים או תיקים עשוי מנילה 180 גרם, 70 יחידות בחבילה</t>
  </si>
  <si>
    <t>חוצצים מנילה פוליו צבעוני חבילה 70 יחידות</t>
  </si>
  <si>
    <t>חוצצים  למידה פוליו (21*33) בצבעים עם חירור לתיוק בתוך קלסרים או תיקים, עשוי מנילה 180 גרם, 70 יחידות בחבילה</t>
  </si>
  <si>
    <t>חוצצים מבריסטול דמוי קלף 180 גרם מידה פוליו,  70  יחידות בחבילה</t>
  </si>
  <si>
    <t>חוצץ מבריסטול דמוי קלף , מתאים להכנת תעודות הוקרה, 180 גרם, מידות 25/35 70 יחידות בחבילה</t>
  </si>
  <si>
    <t>חבילת כריכה בחום, רוחב 2 מ"מ הכריכה, 100 יחידות בחבילה</t>
  </si>
  <si>
    <t>כריכה בחום , רוחב 2 מ"מ, מתאים לכריכה של עד 20 דף, 100 יחידות בחבילה</t>
  </si>
  <si>
    <t>חבילת כריכה בחום, רוחב 3 מ"מ הכריכה, 100 יחידות בחבילה</t>
  </si>
  <si>
    <t>כריכה בחום, רוחב 3 מ"מ, מתאים לכריכה של עד 30 דף, 100 יחידות בחבילה</t>
  </si>
  <si>
    <t>חבילת כריכה בחום, רוחב 4 מ"מ הכריכה, 100 יחידות בחבילה</t>
  </si>
  <si>
    <t>כריכה בחום, רוחב 4 מ"מ, מתאים לכריכה של עד 40 דף, 100 יחידות בחבילה</t>
  </si>
  <si>
    <t>חבילת כריכה בחום, רוחב 6 מ"מ הכריכה, 100 יחידות בחבילה</t>
  </si>
  <si>
    <t>כריכה בחום, רוחב 6 מ"מ, מתאים לכריכה של עד 60 דף, 100 יחידות בחבילה</t>
  </si>
  <si>
    <t>חבילת כריכה בחום, רוחב 8 מ"מ הכריכה, 100 יחידות בחבילה</t>
  </si>
  <si>
    <t>כריכה בחום , רוחב 8 מ"מ, מתאים לכריכה של עד 80 דף, 100 יחידות בחבילה</t>
  </si>
  <si>
    <t>חבילת כריכה בחום, רוחב 9 מ"מ הכריכה, 100 יחידות בחבילה</t>
  </si>
  <si>
    <t>כריכה בחום , רוחב 9 מ"מ, מתאים לכריכה של עד 90 דף, 100 יחידות בחבילה</t>
  </si>
  <si>
    <t>חבילת כריכה בחום, רוחב 15 מ"מ הכריכה, 100 יחידות בחבילה</t>
  </si>
  <si>
    <t>כריכה בחום , רוחב 15 מ"מ, מתאים לכריכה של עד 150 דף, 100 יחידות בחבילה</t>
  </si>
  <si>
    <t>חבילת כריכה בחום, רוחב 12 מ"מ הכריכה, 100 יחידות בחבילה</t>
  </si>
  <si>
    <t>כריכה בחום , רוחב 12 מ"מ, מתאים לכריכה של עד 120 דף, 100 יחידות בחבילה</t>
  </si>
  <si>
    <t>חבילת כריכה בחום, רוחב 20 מ"מ הכריכה, 100 יחידות בחבילה</t>
  </si>
  <si>
    <t>כריכה בחום , רוחב 20 מ"מ, מתאים לכריכה של עד  200 דף, 100 יחידות בחבילה</t>
  </si>
  <si>
    <t>חבילת כריכה בחום, רוחב 30 מ"מ הכריכה, 100 יחידות בחבילה</t>
  </si>
  <si>
    <t>כריכה בחום , רוחב 30 מ"מ, מתאים לכריכה של עד 300 דף, 100 יחידות בחבילה בצבעים שונים</t>
  </si>
  <si>
    <t xml:space="preserve">ספירלה 6 מ"מ בצבעים, 100 יחידות באריזה </t>
  </si>
  <si>
    <t>ספירלה מפלסטיק גודל A4 מתאים למכונות כריכה  , 6 מ"מ, 100 יחידות באריזה</t>
  </si>
  <si>
    <t>ספירלה 10 מ"מ בצבעים, 100 יחידות באריזה</t>
  </si>
  <si>
    <t>ספירלה מפלסטיק גודל A4 מתאים למכונות כריכה  , 10 מ"מ, 100 יחידות באריזה</t>
  </si>
  <si>
    <t>ספירלה 12 מ"מ בצבעים, 100 יחידות באריזה</t>
  </si>
  <si>
    <t>ספירלה מפלסטיק ברוחב A4 מתאים למכונות כריכה  ,עובי 12 מ"מ, 100 יחידות באריזה</t>
  </si>
  <si>
    <t>ספירלה 16 מ"מ בצבעים, 50 יחידות באריזה</t>
  </si>
  <si>
    <t>ספירלה מפלסטיק, גודל ,A4 מתאים למכונות כריכה  , 16 מ"מ, 50 יחידות באריזה</t>
  </si>
  <si>
    <t>ספירלה 20 מ"מ בצבעים,50 יחידות באריזה</t>
  </si>
  <si>
    <t>ספירלה מפלסטיק גודל A4 מתאים למכונות כריכה  , 20 מ"מ, 50 יחידות באריזה</t>
  </si>
  <si>
    <t>ספירלה 22 מ"מ בצבעים,50 יחידות באריזה</t>
  </si>
  <si>
    <t>ספירלה מפלסטיק אורך A4 מתאים למכונות כריכה  , 22 מ"מ, 50 יחידות באריזה</t>
  </si>
  <si>
    <t>ספירלה 28.5 מ"מ בצבעים,50 יחידות באריזה</t>
  </si>
  <si>
    <t>ספירלה מפלסטיק אורך A4 מתאים למכונות כריכה  , 28.5 מ"מ, 50 יחידות באריזה</t>
  </si>
  <si>
    <t xml:space="preserve">מארז למינציה מידה 105/75  חבילה 100 יחידות </t>
  </si>
  <si>
    <t>כיסי למינציה , גודל 75/105 מ"מ, עובי  מינימלי 80 מיקרון, 100 יחידות באריזה</t>
  </si>
  <si>
    <t>מארז למינציה  מידה A4  216/303  חבילה 100 יחידות</t>
  </si>
  <si>
    <t>כיסי  למינציה בגודל 216/303 מ"מ , עובי מינימלי 80 מיקרון, 100 יחידות באריזה</t>
  </si>
  <si>
    <t xml:space="preserve">מארז למינציה A3 303/426 חבילה 100 יחידות </t>
  </si>
  <si>
    <t>כיסי למינציה , גודל 303/426 מ"מ, עובי מינימלי 80 מיקרון, 100 יחידות באריזה</t>
  </si>
  <si>
    <t>שקף לכתיבה ביד או כריכה בספירלים חבילה 100 יחידות מידה  A 4</t>
  </si>
  <si>
    <t>חבילת שקפים מידה  A4 , עובי מינימלי 80 מיקרון,  לכתיבה ביד או לכריכת חוברות, 100 יחידות בחבילה</t>
  </si>
  <si>
    <t>כריכה צרה לדפי מחשב מידה  11 X  25</t>
  </si>
  <si>
    <t>כריכה מפלסטיק לדפי מחשב מידה "25 על "11</t>
  </si>
  <si>
    <t>גליל לנשיאת שרטוטים ומפות-רחב</t>
  </si>
  <si>
    <t>גליל עשוי פלסטיק עם מכסה ורצועת נשיאה על כתף, מיועד לשמירה ולניוד מפות ושרטוטים, עמיד בפני מים</t>
  </si>
  <si>
    <t>קופסת קרטון קשיח  לאיחסון קטלוגים, חוברות וכד'</t>
  </si>
  <si>
    <t>קופסת קרטון קשיח לאחסנת חוברות וקטלוגים , ציפוי מנייר, רוחב 9 ס"מ ,
גובה 30 ס"מ,
עומק 26 ס"מ.</t>
  </si>
  <si>
    <t>קופסת פלסטיק לאיחסון קטלוגים, חוברות וכד' אפור/לבן</t>
  </si>
  <si>
    <t>קופסת פלסטיק קשיח לאחסנת חוברות וקטלוגים , רוחב 9 ס"מ</t>
  </si>
  <si>
    <t>קופסת פלסטיק לאיחסון קטלוגים, חוברות וכד'  שחור</t>
  </si>
  <si>
    <t>קופסא לקטלוג-ויזנר</t>
  </si>
  <si>
    <t>מיכל איחסון לתיקי ויזנר בצבע אפור</t>
  </si>
  <si>
    <t>קופסת קרטון  לכרטיסיות מס' 1</t>
  </si>
  <si>
    <t>כרטסת קרטון מצופה למינציה , מידות 10*14*10</t>
  </si>
  <si>
    <t>קופסא לכרטיסיות מס' 2</t>
  </si>
  <si>
    <t>כרטסת קרטון מצופה למינציה , מידות 12*16*11.5</t>
  </si>
  <si>
    <t>קופסא לכרטיסיות מס' 3</t>
  </si>
  <si>
    <t>כרטסת קרטון מצופה למינציה , מידות 14*22*16</t>
  </si>
  <si>
    <t>קופסא לכרטיסיות מס' 4</t>
  </si>
  <si>
    <t>כרטסת קרטון מצופה למינציה , מידות 14.5*27*19.5</t>
  </si>
  <si>
    <t>כרטיס שורה מספר 1 חבילה 200 יחידות</t>
  </si>
  <si>
    <t>חבילה 200 יחידות</t>
  </si>
  <si>
    <t>כרטיס שורה מספר 2 חבילה 200 יחידות</t>
  </si>
  <si>
    <t>כרטיס שורה מספר 3 חבילה 200 יחידות</t>
  </si>
  <si>
    <t>כרטיס שורה מספר 4 חבילה 200 יחידות</t>
  </si>
  <si>
    <r>
      <t xml:space="preserve">קופסאת קרטון לארכיב בגודל </t>
    </r>
    <r>
      <rPr>
        <u/>
        <sz val="11"/>
        <rFont val="Arial"/>
        <family val="2"/>
        <scheme val="minor"/>
      </rPr>
      <t>רגיל</t>
    </r>
    <r>
      <rPr>
        <sz val="11"/>
        <rFont val="Arial"/>
        <family val="2"/>
        <scheme val="minor"/>
      </rPr>
      <t xml:space="preserve"> ללא מכסה בלי הדפסה</t>
    </r>
  </si>
  <si>
    <t>ראה מפרט טכני מספר 1 בגיליונות הבאים</t>
  </si>
  <si>
    <r>
      <t xml:space="preserve">קופסאת קרטון לארכיב בגודל </t>
    </r>
    <r>
      <rPr>
        <u/>
        <sz val="11"/>
        <rFont val="Arial"/>
        <family val="2"/>
        <scheme val="minor"/>
      </rPr>
      <t>רגיל</t>
    </r>
    <r>
      <rPr>
        <sz val="11"/>
        <rFont val="Arial"/>
        <family val="2"/>
        <scheme val="minor"/>
      </rPr>
      <t xml:space="preserve"> עם מכסה בלי הדפסה</t>
    </r>
  </si>
  <si>
    <t>ראה מפרט טכני מספר 2 בגיליונות הבאים</t>
  </si>
  <si>
    <r>
      <t xml:space="preserve">קופסאת קרטון לארכיב בגודל </t>
    </r>
    <r>
      <rPr>
        <u/>
        <sz val="11"/>
        <rFont val="Arial"/>
        <family val="2"/>
        <scheme val="minor"/>
      </rPr>
      <t>רגיל</t>
    </r>
    <r>
      <rPr>
        <sz val="11"/>
        <rFont val="Arial"/>
        <family val="2"/>
        <scheme val="minor"/>
      </rPr>
      <t xml:space="preserve"> ללא מכסה עם הדפסה</t>
    </r>
  </si>
  <si>
    <t>ראה מפרט טכני מספר 3 בגיליונות הבאים. כמות מינ' להזמנה ראשונה בלבד - 200 יח'.</t>
  </si>
  <si>
    <r>
      <t xml:space="preserve">קופסאת קרטון לארכיב בגודל </t>
    </r>
    <r>
      <rPr>
        <u/>
        <sz val="11"/>
        <rFont val="Arial"/>
        <family val="2"/>
        <scheme val="minor"/>
      </rPr>
      <t>רגיל</t>
    </r>
    <r>
      <rPr>
        <sz val="11"/>
        <rFont val="Arial"/>
        <family val="2"/>
        <scheme val="minor"/>
      </rPr>
      <t xml:space="preserve"> עם מכסה עם הדפסה</t>
    </r>
  </si>
  <si>
    <t>ראה מפרט טכני מספר 4 בגיליונות הבאים. כמות מינ' להזמנה ראשונה בלבד - 200 יח'.</t>
  </si>
  <si>
    <r>
      <t xml:space="preserve">קופסאת קרטון בגודל </t>
    </r>
    <r>
      <rPr>
        <u/>
        <sz val="11"/>
        <rFont val="Arial"/>
        <family val="2"/>
        <scheme val="minor"/>
      </rPr>
      <t>רגיל</t>
    </r>
    <r>
      <rPr>
        <sz val="11"/>
        <rFont val="Arial"/>
        <family val="2"/>
        <scheme val="minor"/>
      </rPr>
      <t xml:space="preserve"> לגניזה לצמיתות (עם ציפוי פנימי) עם מכסה ללא הדפסה</t>
    </r>
  </si>
  <si>
    <t>ראה מפרט טכני מספר 5 בגיליונות הבאים</t>
  </si>
  <si>
    <r>
      <t xml:space="preserve">קופסאת קרטון בגודל </t>
    </r>
    <r>
      <rPr>
        <u/>
        <sz val="11"/>
        <rFont val="Arial"/>
        <family val="2"/>
        <scheme val="minor"/>
      </rPr>
      <t>רגיל</t>
    </r>
    <r>
      <rPr>
        <sz val="11"/>
        <rFont val="Arial"/>
        <family val="2"/>
        <scheme val="minor"/>
      </rPr>
      <t xml:space="preserve"> לגניזה לצמיתות (עם ציפוי פנימי) עם מכסה ועם הדפסה</t>
    </r>
  </si>
  <si>
    <t>ראה מפרט טכני מספר 6 בגיליונות הבאים. כמות מינ' להזמנה ראשונה בלבד - 200 יח'.</t>
  </si>
  <si>
    <r>
      <t xml:space="preserve">קופסאת קרטון לארכיב בגודל </t>
    </r>
    <r>
      <rPr>
        <u/>
        <sz val="11"/>
        <rFont val="Arial"/>
        <family val="2"/>
        <scheme val="minor"/>
      </rPr>
      <t>גדול</t>
    </r>
    <r>
      <rPr>
        <sz val="11"/>
        <rFont val="Arial"/>
        <family val="2"/>
        <scheme val="minor"/>
      </rPr>
      <t xml:space="preserve"> עם מכסה בלי הדפסה</t>
    </r>
  </si>
  <si>
    <t>ראה מפרט טכני מספר 7 בגיליונות הבאים</t>
  </si>
  <si>
    <r>
      <t xml:space="preserve">קופסאת קרטון לארכיב בגודל </t>
    </r>
    <r>
      <rPr>
        <u/>
        <sz val="11"/>
        <rFont val="Arial"/>
        <family val="2"/>
        <scheme val="minor"/>
      </rPr>
      <t>מיוחד</t>
    </r>
    <r>
      <rPr>
        <sz val="11"/>
        <rFont val="Arial"/>
        <family val="2"/>
        <scheme val="minor"/>
      </rPr>
      <t xml:space="preserve"> עם מכסה בלי הדפסה</t>
    </r>
  </si>
  <si>
    <t>ראה מפרט טכני מספר 8 בגיליונות הבאים</t>
  </si>
  <si>
    <r>
      <t xml:space="preserve">קופסאת קרטון לארכיב </t>
    </r>
    <r>
      <rPr>
        <u/>
        <sz val="11"/>
        <rFont val="Arial"/>
        <family val="2"/>
        <scheme val="minor"/>
      </rPr>
      <t>בגודל</t>
    </r>
    <r>
      <rPr>
        <sz val="11"/>
        <rFont val="Arial"/>
        <family val="2"/>
        <scheme val="minor"/>
      </rPr>
      <t xml:space="preserve"> </t>
    </r>
    <r>
      <rPr>
        <u/>
        <sz val="11"/>
        <rFont val="Arial"/>
        <family val="2"/>
        <scheme val="minor"/>
      </rPr>
      <t>1/2</t>
    </r>
    <r>
      <rPr>
        <sz val="11"/>
        <rFont val="Arial"/>
        <family val="2"/>
        <scheme val="minor"/>
      </rPr>
      <t xml:space="preserve"> עם מכסה בלי הדפסה</t>
    </r>
  </si>
  <si>
    <t>ראה מפרט טכני מספר 10 בגיליונות הבאים</t>
  </si>
  <si>
    <r>
      <t xml:space="preserve">קופסאת קרטון לארכיב </t>
    </r>
    <r>
      <rPr>
        <u/>
        <sz val="11"/>
        <rFont val="Arial"/>
        <family val="2"/>
        <scheme val="minor"/>
      </rPr>
      <t>בגודל</t>
    </r>
    <r>
      <rPr>
        <sz val="11"/>
        <rFont val="Arial"/>
        <family val="2"/>
        <scheme val="minor"/>
      </rPr>
      <t xml:space="preserve"> </t>
    </r>
    <r>
      <rPr>
        <u/>
        <sz val="11"/>
        <rFont val="Arial"/>
        <family val="2"/>
        <scheme val="minor"/>
      </rPr>
      <t>1/6</t>
    </r>
    <r>
      <rPr>
        <sz val="11"/>
        <rFont val="Arial"/>
        <family val="2"/>
        <scheme val="minor"/>
      </rPr>
      <t xml:space="preserve"> עם מכסה בלי הדפסה</t>
    </r>
  </si>
  <si>
    <t>ראה מפרט טכני מספר 11 בגיליונות הבאים</t>
  </si>
  <si>
    <t>גליל מפות  - אורך 50 ס"מ, קוטר 6 ס"מ</t>
  </si>
  <si>
    <t>גלילי קרטון לאחסון מפות ושרטוטים .עם שני פקקים מתאימים אחד לכל צד</t>
  </si>
  <si>
    <t>גליל מפות  - אורך 75 ס"מ, קוטר 6 ס"מ</t>
  </si>
  <si>
    <t>גליל מפות  - אורך  100ס"מ, קוטר 6 ס"מ</t>
  </si>
  <si>
    <t>גליל מפות  - אורך 60 ס"מ, קוטר 4 ס"מ</t>
  </si>
  <si>
    <t>מכסה למיכל ארכיב גניזה (רחב)</t>
  </si>
  <si>
    <t xml:space="preserve">קרטון דואר 7 - 600/400/400 </t>
  </si>
  <si>
    <t xml:space="preserve"> ראה מפרט טכני מספר 21 בגליונות הבאים</t>
  </si>
  <si>
    <t>כיסים ללמינציה A4 125 מיקרון 1-100</t>
  </si>
  <si>
    <t>כריכות למכונת כריכה A4 כרומו לבן 100-250ג</t>
  </si>
  <si>
    <t>חבילת מדבקות לבנות גדלים שונים על גבי דפים, 32 דף בחבילה</t>
  </si>
  <si>
    <t xml:space="preserve">דפי מדבקות לבנים בגדלים שונים , 32 דפי מדבקות בכל חבילה </t>
  </si>
  <si>
    <t>חבילת מדבקות צבעוניות גדלים שונים על גבי דפים, 32 דף בחבילה</t>
  </si>
  <si>
    <t>דפי מדבקות צבעוניות בגדלים שונים , 32 דפים בחבילה</t>
  </si>
  <si>
    <t>חבילת מדבקות לבנות גדלים שונים על גבי דפים במידה A4  בחבילה 200  דף</t>
  </si>
  <si>
    <t>דפי מדבקות בצבע לבן על נייר בגודל A4, כמות בחבילה 200 דף , מתאים להדפסת כתובות ושמות במדפסות לייזר והזרקת דיו , גדלים שונים</t>
  </si>
  <si>
    <t>מדבקות לייזר/צילום 200 דף</t>
  </si>
  <si>
    <t>מדבקות לייזר/צילום 42X52.5 (53*42.4)200</t>
  </si>
  <si>
    <t>מדבקות למדפסת לייזר 200 דף</t>
  </si>
  <si>
    <t>מדבקות למדפסת לייזר 70*210</t>
  </si>
  <si>
    <t>מדבקות למדפסת לייזר 105*99</t>
  </si>
  <si>
    <t>מדבקות למדפסת לייזר 200 דף - בתי משפט</t>
  </si>
  <si>
    <t xml:space="preserve">מדבקות נייר רציף 102/36על 3 </t>
  </si>
  <si>
    <t>מדבקות נייר רציף 102/36 על 3 (12,000 בחבילה)</t>
  </si>
  <si>
    <t>מדבקות 76/8 למד' סיכות 22 מ'</t>
  </si>
  <si>
    <t>נייר ממו 9*9 ס'מ צבעו''מטרו'-צבעים בהירי</t>
  </si>
  <si>
    <t>נייר ממו 9*9 ס'מ צבעו''מטרו'-צבעים בהירי פתקיות ממו להשארת הודעות, תזכורות וכד'.
עשויות מנייר איכותי צבעוני גובה כללי 6 ס"מ (נייר 80 גרם). מתאים לכל המעמדים לניירות ממו</t>
  </si>
  <si>
    <t>פיתקיות נדבקות</t>
  </si>
  <si>
    <t>פיתקיות נדבקות שורות צבעוני 660-5pk-ast 5*100</t>
  </si>
  <si>
    <t>מארז</t>
  </si>
  <si>
    <t>מזכרית בצבע צהוב מידה 38*50 מ"מ 100 דפים בחבילה</t>
  </si>
  <si>
    <t>בלוק לתזכורות מנייר צהוב , דבק בקצה , 100 דפים בבלוק , הסרה ללא השארת סימן, גודל 50/38 מ"מ, 12 יחידות בסט</t>
  </si>
  <si>
    <t>מזכרית בצבע צהוב מידה 75*75 מ"מ 100 דפים בחבילה</t>
  </si>
  <si>
    <t>בלוק לתזכורות מנייר צהוב , דבק בקצה , 100 דפים בבלוק , הסרה ללא השארת סימן , גודל 75/75 מ"מ, 12 יחידות בסט</t>
  </si>
  <si>
    <t>מזכרית בצבע צהוב מידה 125*75 מ"מ 100 דפים בחבילה</t>
  </si>
  <si>
    <t>בלוק לתזכורות מנייר צהוב , דבק בקצה , 100 דפים בבלוק , הסרה ללא השארת סימן , גודל 75/125 מ"מ, 12 יחידות בסט</t>
  </si>
  <si>
    <t>נייר ממו צבעוני 9*9 ס"מ</t>
  </si>
  <si>
    <t>נייר ממו בגובה  4.2  ס"מ מינימום, בצבעים מעורבים , גודל 9/9, מתאים להודעות קצרות ותזכורות</t>
  </si>
  <si>
    <t>בלוק לבן לכתיבה 1/1 שורה 60 דף</t>
  </si>
  <si>
    <t>בלוק לכתיבה עם כריכה רכה, 60 דף בבלוק, 1/1 שורה, צבע לבן</t>
  </si>
  <si>
    <t>בלוק לכתיבה עם כריכה רכה, 60 דף בבלוק, 1/1 שורה, צבע לבן. 10 יח' בחבילה</t>
  </si>
  <si>
    <t>בלוק לבן לכתיבה 1/2 שורה 60 דף</t>
  </si>
  <si>
    <t>בלוק לכתיבה עם כריכה רכה ,60 דף בבלוק , 1/2 שורה, צבע לבן</t>
  </si>
  <si>
    <t>בלוק לכתיבה עם כריכה רכה, 60 דף בבלוק, 1/2 שורה, צבע לבן. 10 יח' בחבילה</t>
  </si>
  <si>
    <t>בלוק לבן לכתיבה 3/4 שורה 60 דף</t>
  </si>
  <si>
    <t>בלוק לכתיבה עם כריכה רכה ,60 דף בבלוק , 3/4 שורה, צבע לבן</t>
  </si>
  <si>
    <t>בלוק לכתיבה עם כריכה רכה, 60 דף בבלוק, 3/4 שורה, צבע לבן. 10 יח' בחבילה</t>
  </si>
  <si>
    <t>בלוק לבן לכתיבה במידה A4 שורה / משובץ 50 דף</t>
  </si>
  <si>
    <t>בלוק נייר לכתיבה A4, שורה/משובץ, צבע לבן, 50 דף בבלוק</t>
  </si>
  <si>
    <t>בלוק ללוח הרצאה 70/100 50 גליונות בבלוק</t>
  </si>
  <si>
    <t>בלוק נייר בגודל 100/70 ס"מ, מתאים ללוח פליפ צארט, 50 גיליונות בבלוק</t>
  </si>
  <si>
    <t>בלוק נייר לכתיבה צהוב שורה / משובץ מידה A4  מכיל 50 דף</t>
  </si>
  <si>
    <t>בלוק נייר לכתיבה A4, שורה/משובץ, צבע צהוב, 50 דף בבלוק</t>
  </si>
  <si>
    <t>בלוק נייר לכתיבה A4, שורה/משובץ, צבע צהוב, 50 דף בבלוק. 10 יח' בסט</t>
  </si>
  <si>
    <t>בלוק נייר לכתיבה צהוב/לבן מידה A4 ספירלה עליונה, כריכת קרטון עליונה ותחתונה, שורה, מכיל 70 דף</t>
  </si>
  <si>
    <t xml:space="preserve">בלוק נייר לכתיבה צהוב/לבן מידה A4 ספירלה עליונה, כריכת קרטון עליונה ותחתונה, שורה, מכיל 70 דף בלוק ספירל אוקספורד צהוב, מנייר איכותי משקל 80 גרם. בלוק Oxford נוחים לכתיבה משני צידי הנייר. </t>
  </si>
  <si>
    <t>OXFORD , CAMPUS ,CLASSIC</t>
  </si>
  <si>
    <t>בלוק נייר לכתיבה צהוב שורה / משובץ מידה A5 מכיל 50 דף</t>
  </si>
  <si>
    <t>בלוק נייר לכתיבה A5, שורה / משובץ, צבע צהוב , 50 דף בבלוק</t>
  </si>
  <si>
    <t>בלוק נייר לכתיבה A5, שורה / משובץ, צבע צהוב, 50 דף בבלוק. 10 יח' בסט</t>
  </si>
  <si>
    <t>בלוק נייר לכתיבה צהוב/לבן מידה A5 ספירלה עליונה, כריכת קרטון עליונה ותחתונה, שורה, מכיל 120 דף</t>
  </si>
  <si>
    <t>OXFORD, CAMPUS, CLASSIC</t>
  </si>
  <si>
    <t>מזכרית  73*73 מ'מ 12 יח' צהוב  654</t>
  </si>
  <si>
    <t>מזכרית 3M 73*73 מ'מ 12 יח' צהוב</t>
  </si>
  <si>
    <t>3M</t>
  </si>
  <si>
    <t>מזכרית  73*73 מ'מ צבע' כהה 5יח'6545UC</t>
  </si>
  <si>
    <t>מזכרית 3M 73*73 מ'מ צבע' כהה 5יח'6545UC</t>
  </si>
  <si>
    <t>מזכרית 149*98.4 מ'מ 660 שורות צהוב יח</t>
  </si>
  <si>
    <t>מזכרית 3M 149*98.4 מ'מ 660 שורות צהוב יח</t>
  </si>
  <si>
    <t xml:space="preserve">3M </t>
  </si>
  <si>
    <t>נייר COLOR COPY לבן 160 גרם A3 250 יח'</t>
  </si>
  <si>
    <t>בריסטול 170 גר' 70/100 לבן</t>
  </si>
  <si>
    <t>.בריסטול שחור 180/200 גר' 70/100 ס'מ</t>
  </si>
  <si>
    <t>גליון נייר קרפט 60 גר' 70/100</t>
  </si>
  <si>
    <t>שני בריסטול 170 גר' 70/100</t>
  </si>
  <si>
    <t>שני בריסטול 170 גר' 70/100 ורוד 3002</t>
  </si>
  <si>
    <t>דפדפת נייר 40 דף מידה A4 שורה / משובץ עם חורים לתיוק</t>
  </si>
  <si>
    <t>דפדפת נייר A4, חורים לתיוק, נייר 60 גרם, שורה / משובץ</t>
  </si>
  <si>
    <t>דפדפת נייר A4, חורים לתיוק, נייר 60 גרם, שורה / משובץ. 10 יח' בסט</t>
  </si>
  <si>
    <t>מחברת ספירלה, A4, כריכה צבעונית, 72 דף, שורה / משובץ</t>
  </si>
  <si>
    <t>מחברת ספירלה, A5, כריכה צבעונית, 72 דף, שורה / משובץ</t>
  </si>
  <si>
    <t>מחברת 3 נושאים 120 דף שורה / משובץ A4</t>
  </si>
  <si>
    <t>מחברת ספירלה, מחולקת ל3 נושאים, A4,  כריכה צבעונית, 120 דף, משובץ / שורה</t>
  </si>
  <si>
    <t>מחברת 4 נושאים 160 דף שורה / משובץ A4</t>
  </si>
  <si>
    <t>מחברת ספירלה, מחולקת ל4 נושאים, A4,  כריכה צבעונית, 160 דף, משובץ / שורה</t>
  </si>
  <si>
    <t>מחברת 5 נושאים 200 דף שורה / משובץ A4</t>
  </si>
  <si>
    <t>מחברת ספירלה, מחולקת ל5 נושאים, A4, כריכה צבעונית, 200 דף, משובץ / שורה</t>
  </si>
  <si>
    <t>מחברת רגילה 40 דף שורה / משובץ  גודל A5</t>
  </si>
  <si>
    <t>מחברת רגילה, A5, גודל 15/21 שורה / משובץ</t>
  </si>
  <si>
    <t>פנקס 41/96 מכורך משובץ / שורה</t>
  </si>
  <si>
    <t>פנקס רישום כריכה קשה, שורה / משובץ,  41/96</t>
  </si>
  <si>
    <t>פנקס א-ב 41/96 מכורך</t>
  </si>
  <si>
    <t>פנקס רישום כריכה קשה, א-ב , 41/96</t>
  </si>
  <si>
    <t>פנקס 21/96 מכורך משובץ / שורה</t>
  </si>
  <si>
    <t>פנקס רישום כריכה קשה, שורה / משובץ,  21/96</t>
  </si>
  <si>
    <t>פנקס א-ב 21/96 מכורך</t>
  </si>
  <si>
    <t>פנקס רישום כריכה קשה, א-ב, 21/96</t>
  </si>
  <si>
    <t>פנקס כיס מס 1 60 דף</t>
  </si>
  <si>
    <t>פנקס כיס עם כריכה צבעונית רכה, 60 דף בבלוק</t>
  </si>
  <si>
    <t>פנקס כיס מס 2 60 דף</t>
  </si>
  <si>
    <t>פנקס כיס מס 3 60 דף</t>
  </si>
  <si>
    <t>פנקס 21/144 משבצת / שורה</t>
  </si>
  <si>
    <t>פנקס 21/144</t>
  </si>
  <si>
    <t>יומן מפקד יומי כריכה קשה (צבע כחול) גודל קוואטרו</t>
  </si>
  <si>
    <t>יומן שבועי כריכה קשה צבע כחול 17*24 ס"מ</t>
  </si>
  <si>
    <t>יומן שבועי כריכה רכה צבע כחול 17*24 ס"מ</t>
  </si>
  <si>
    <t>יומן שבועי קטן 9*7 ס"מ</t>
  </si>
  <si>
    <t>נייר רציף 38/11 70 גר'</t>
  </si>
  <si>
    <t>נייר רציף 38/11 70 גר', 3000 דפים בקופסא</t>
  </si>
  <si>
    <t>קופ'</t>
  </si>
  <si>
    <t>נייר טרמי לעמדות התייצבומט</t>
  </si>
  <si>
    <t>גליל נייר טרמי 60 גר' למ"ר, רוחב 80 מ"מ, קוטר טבור פנימי 12 מ"מ, קוטר חיצוני 80 מ"מ</t>
  </si>
  <si>
    <t>גליל נייר טרמי 70 גר' למ"ר, רוחב 80 מ"מ, קוטר טבור פנימי 1 אינצ', קוטר חיצוני 80 מ"מ</t>
  </si>
  <si>
    <t>חב' של 50 גלילים</t>
  </si>
  <si>
    <t>גליל נייר למכונת חישוב, רוחב 57 מ"מ, אורך 40 מטר 10 יח' בחבילה</t>
  </si>
  <si>
    <t>גליל נייר למכונת חישוב, רוחב 57 מ"מ, אורך 40 מטר, מתאים למכונות חישוב.10יח' בחבילה</t>
  </si>
  <si>
    <t xml:space="preserve">גליל נייר מלוטש 100 גר' רוחב 91.4  ס"מ, אורך 50 מטר, לפלוטר </t>
  </si>
  <si>
    <t>נייר מלוטש 100 גרם אורך 50 מטר רוחב 91.4 ס"מ</t>
  </si>
  <si>
    <t>גליל למכשיר תור-מט T-80</t>
  </si>
  <si>
    <t>גליל לתור-מט רוחב 4 ס"מ 2000 יח' בגליל</t>
  </si>
  <si>
    <t>תורמט</t>
  </si>
  <si>
    <t>אלפון טבעות ניילון לטלפון, מכיל 12 דף</t>
  </si>
  <si>
    <t>אלפון א-ב עשוי פלסטיק, שרוולי פלסטיק 12 דף, גודל A6</t>
  </si>
  <si>
    <t>אלפון טבעות ניילון לטלפון, מכיל 24 דף</t>
  </si>
  <si>
    <t>אלפון א-ב עשוי פלסטיק, שרוולי פלסטיק 24 דף, גודל A6</t>
  </si>
  <si>
    <t>סט 10 דפי מילוי לאלפון לטלפון</t>
  </si>
  <si>
    <t>סט דפי הוספה לאחסון, שרוולי פלסטיק, 10 דפים בסט</t>
  </si>
  <si>
    <t>נייר בדיד+הדפסת צבע אחד במידה A-4</t>
  </si>
  <si>
    <t>משקל 80 גר, לובן מינימלי 104, 500 דף בחבילה, אריזה מונעת לחות, יש לכתוב על האריזה משקלים ומידות, הדפסת סמל / לוגו המשרד ע"פ דוגמה המצורפת להזמנה. מינ' הזמנה - 10 חבילות נייר.</t>
  </si>
  <si>
    <t>נייר דמוי קלף במידה A4 משקל 160גר' 100 יחידות</t>
  </si>
  <si>
    <t>נייר דמוי קלף עבה ,A4, משקל 160 גרם למ"ר בצבעים שונים, אריזה מונעת לחות מנייר קרפט במשקל 70 גר' למ"ר לפחות. כל אריזה תסומן בהתאם למפרט דלעיל ותסומן בנוסף עם הסימנים הנדרשים ע"י חוקי המדינה. 100 יחדות באריזה</t>
  </si>
  <si>
    <t>נייר פחם פלסטי כחול 100 יח</t>
  </si>
  <si>
    <t>נייר פחם פלסטי בגודל A4, אינו מלכלך, להעתקת מסמכים, 100 יח בחבילה</t>
  </si>
  <si>
    <t>לוח כתיבה מחיק לבן 60*40 מסגרת עץ</t>
  </si>
  <si>
    <t>לוח איכותי בעל מסגרת עץ MDF  איכותי וציפוי מיוחד לכתיבה קלה ומחיקה ללא השארת סימני כתיבה.  שוקת להנחת הטושים.מתאים לכתיבה עם טושים מחיקם, גודל 40 / 60 ס"מ</t>
  </si>
  <si>
    <t>לוח כתיבה מחיק לבן 60*80 מסגרת עץ</t>
  </si>
  <si>
    <t>לוח איכותי בעל מסגרת עץ MDF  איכותי וציפוי מיוחד לכתיבה קלה ומחיקה ללא השארת סימני כתיבה.  שוקת להנחת הטושים.מתאים לכתיבה עם טושים מחיקם, גודל 60 / 80 ס"מ</t>
  </si>
  <si>
    <t>לוח כתיבה מחיק לבן 80*120 מסגרת עץ</t>
  </si>
  <si>
    <t>לוח איכותי בעל מסגרת עץ MDF  איכותי וציפוי מיוחד לכתיבה קלה ומחיקה ללא השארת סימני כתיבה.  שוקת להנחת הטושים.מתאים לכתיבה עם טושים מחיקם, גודל 120 / 80 ס"מ</t>
  </si>
  <si>
    <t>לוח כתיבה מחיק לבן 120*180 מסגרת עץ</t>
  </si>
  <si>
    <t>לוח איכותי בעל מסגרת עץ MDF  איכותי וציפוי מיוחד לכתיבה קלה ומחיקה ללא השארת סימני כתיבה.  שוקת להנחת הטושים.מתאים לכתיבה עם טושים מחיקם, גודל 120/180 ס"מ</t>
  </si>
  <si>
    <t>לוח כתיבה מחיק לבן 120*240 מסגרת עץ</t>
  </si>
  <si>
    <t>לוח איכותי בעל מסגרת עץ MDF  איכותי וציפוי מיוחד לכתיבה קלה ומחיקה ללא השארת סימני כתיבה.  שוקת להנחת הטושים.מתאים לכתיבה עם טושים מחיקם, גודל 120/240 ס"מ</t>
  </si>
  <si>
    <t>לוח כתיבה לבן, 80/60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</si>
  <si>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t>
  </si>
  <si>
    <t>לוח כתיבה לבן, 120/80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</si>
  <si>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80 / 120 ס"מ</t>
  </si>
  <si>
    <t>לוח כתיבה לבן, 180/120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</si>
  <si>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120/180 ס"מ</t>
  </si>
  <si>
    <t>לוח כתיבה לבן, 240/120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</si>
  <si>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120/240 ס"מ</t>
  </si>
  <si>
    <t>לוח כתיבה לבן, 360/120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</si>
  <si>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120/360 ס"מ</t>
  </si>
  <si>
    <t xml:space="preserve">לוח שעם, מסגרת עץ, גודל  30/40 ס"מ </t>
  </si>
  <si>
    <t>לוח שעם משובח, 3 מ"מ שעם על מצע של
 פוליאסטירן מוקצף בעובי 10 מ"מ, ועמיד בנעיצות מרובות,
מסגרת עץ בוק משובח. מתאים לנעיצת מודעות, גודל 30 / 40 ס"מ</t>
  </si>
  <si>
    <t xml:space="preserve">לוח שעם, מסגרת עץ, גודל  60/40 ס"מ </t>
  </si>
  <si>
    <t>ללוח שעם משובח, 3 מ"מ שעם על מצע של
 פוליאסטירן מוקצף בעובי 10 מ"מ, ועמיד בנעיצות מרובות,
מסגרת עץ בוק משובח. מתאים לנעיצת מודעות, גודל 40 / 60 ס"מ</t>
  </si>
  <si>
    <t xml:space="preserve">לוח שעם, מסגרת עץ, גודל  80/60 ס"מ </t>
  </si>
  <si>
    <t>לוח שעם משובח, 3 מ"מ שעם על מצע של
 פוליאסטירן מוקצף בעובי 10 מ"מ, ועמיד בנעיצות מרובות,
מסגרת עץ בוק משובח. מתאים לנעיצת מודעות, גודל 60 / 80 ס"מ</t>
  </si>
  <si>
    <t xml:space="preserve">לוח שעם, מסגרת עץ, גודל 120/80 ס"מ </t>
  </si>
  <si>
    <t>לוח שעם משובח, 3 מ"מ שעם על מצע של
 פוליאסטירן מוקצף בעובי 10 מ"מ, ועמיד בנעיצות מרובות,
מסגרת עץ בוק משובח. מתאים לנעיצת מודעות, גודל 120 / 80 ס"מ</t>
  </si>
  <si>
    <t>לוח פליפצ'רט ממתכת, גודל 70/100 עם רגלים מתקפלות</t>
  </si>
  <si>
    <t>לוח תצוגה נייד, גודל 70 / 100 ס"מ עשוי מתכת, בעל רגלים מתקפלות</t>
  </si>
  <si>
    <t>מחק לבד ללוח מחיק ידית אחיזה פלסטית /עץ</t>
  </si>
  <si>
    <t>לוח תצוגה</t>
  </si>
  <si>
    <t>לוח מחיק מגנטי 80X120 מסגרת עץ</t>
  </si>
  <si>
    <t>לוח מחיק 80X120 מסגרת מתכת</t>
  </si>
  <si>
    <t>לוח מודעות שעם 80X120 מסגרת מתכת</t>
  </si>
  <si>
    <t>ספריי ללוח מחיק 59 סמ"ק</t>
  </si>
  <si>
    <t>ספרי ניקוי ללוח מחיק, 59 סמ"ק</t>
  </si>
  <si>
    <t>שקף למדפסת לייזר מידה A4 , שחור לבן, 100 יחידות באריזה</t>
  </si>
  <si>
    <t>שקף למדפסת לייזר גודל A4, שחור/ לבן, 100 יחידות באריזה</t>
  </si>
  <si>
    <t>שקף למכונת צילום מידה A4, שחור לבן 100 יחידות באריזה</t>
  </si>
  <si>
    <t>שקף למכונות צילום שחור/לבן, מתאים למכונות צילום בלבד, 100 שקפים בחבילה, גודל A4</t>
  </si>
  <si>
    <t>שקף לכריכה מידה A4  170 מיקרון  100 יח' באריזה</t>
  </si>
  <si>
    <t>שקף לכריכה מידה A4  י170 מיקרון 100 יח' באריזה</t>
  </si>
  <si>
    <t>תויות נייר לבנות למדפסת זברה 2844 גודל 85*50 מ"מ</t>
  </si>
  <si>
    <t>רדיד אלומינים למדפסת זברה 110*91 ס"מ</t>
  </si>
  <si>
    <t>רדיד אלומינים למדפסת זברה 110*91 מ"מ</t>
  </si>
  <si>
    <t xml:space="preserve">נייר צילום והדפסה "נוויגיטור" בגודל A4 </t>
  </si>
  <si>
    <t>נייר צילום והדפסה "נוויגיטור" בגודל A4 . חב' של 500 יח'</t>
  </si>
  <si>
    <t xml:space="preserve">נייר צילום והדפסה "נוויגיטור" בגודל A3 </t>
  </si>
  <si>
    <t>נייר צילום והדפסה "נוויגיטור" בגודל A3 . חב' של 500 יח'</t>
  </si>
  <si>
    <t>נייר צילום A4 במשקל 80 גר' צבעים בהירים, 500 דף בחבילה</t>
  </si>
  <si>
    <t>משקל 80 גר' למ"ר,סטיית משקל מותרת 4% לכל כיוון, מידות 210X297 מ"מ ,500 דפים באריזה , אריזה רב פעמית הניתנת לסגירה למניעת לחות. כל אריזה תסומן בהתאם למפרט דלעיל ותסומן בנוסף עם כל הסימנים האחרים הנדרשים ע"י חוקי המדינה</t>
  </si>
  <si>
    <t>נייר צילום A4 במשקל 80 גר' צבעים כהים, 500 דף בחבילה</t>
  </si>
  <si>
    <t xml:space="preserve">נייר צילום גלוסי מבריק A4 במשקל 175 גר', 50 דף בחבילה </t>
  </si>
  <si>
    <t>נייר גלוסי מבריק, גודל A4, מתאים להדפסת תמונות, 175 גר' למ"ר, 50 יחידות בחבילה. כל אריזה תסומן בהתאם למפרט דלעיל ותסומן בנוסף עם כל הסימנים האחרים הנדרשים ע"י חוקי המדינה</t>
  </si>
  <si>
    <t>נייר צילום A3, במשקל 80 גר', לובן 108, 500 דף בחבילה</t>
  </si>
  <si>
    <t>משקל 80 גר' למ"ר, סטיית משקל מותרת 4% לכל כיוון, מידות 420X297 מ"מ ,לובן מינימלי 108, 500  דף בחבילה ,אריזה מונעת לחות. כל אריזה תסומן עם המפרט דלעיל ותסומן בנוסף עם כל הסימנים האחרים הנדרשים ע"י חוקי המדינה.</t>
  </si>
  <si>
    <r>
      <t>נייר צילום A3, במשקל 80 גר' צבעים בהירים</t>
    </r>
    <r>
      <rPr>
        <b/>
        <sz val="11"/>
        <rFont val="Arial"/>
        <family val="2"/>
        <scheme val="minor"/>
      </rPr>
      <t xml:space="preserve">, </t>
    </r>
    <r>
      <rPr>
        <sz val="11"/>
        <rFont val="Arial"/>
        <family val="2"/>
        <scheme val="minor"/>
      </rPr>
      <t>500 דף בחבילה</t>
    </r>
  </si>
  <si>
    <t>משקל 80 גר' למ"ר,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t>
  </si>
  <si>
    <r>
      <t>נייר צילום A3, במשקל 80 גר' צבעים כהים,</t>
    </r>
    <r>
      <rPr>
        <b/>
        <sz val="11"/>
        <rFont val="Arial"/>
        <family val="2"/>
        <scheme val="minor"/>
      </rPr>
      <t xml:space="preserve"> </t>
    </r>
    <r>
      <rPr>
        <sz val="11"/>
        <rFont val="Arial"/>
        <family val="2"/>
        <scheme val="minor"/>
      </rPr>
      <t>500 דף בחבילה</t>
    </r>
  </si>
  <si>
    <t xml:space="preserve">נייר צילום פוטו גלוסי A5,  50 דף בחבילה  </t>
  </si>
  <si>
    <t>נייר גלוסי מבריק, גודל A5, מתאים להדפסת תמונות, 50 יחידות בחבילה. כל אריזה תסומן בהתאם למפרט דלעיל ותסומן בנוסף עם כל הסימנים האחרים הנדרשים ע"י חוקי המדינה</t>
  </si>
  <si>
    <t xml:space="preserve">נייר צילום פוטו גלוסי A3, מאה ושמונים גר', חמישים דף בחבילה  </t>
  </si>
  <si>
    <t>נייר גלוסי מבריק, גודל A3, מתאים להדפסת תמונות, 180 גרם, 50 יחידות בחבילה. כל אריזה תסומן בהתאם למפרט דלעיל ותסומן בנוסף עם כל הסימנים האחרים הנדרשים ע"י חוקי המדינה</t>
  </si>
  <si>
    <t xml:space="preserve">נייר צילום פוטו גלוסי A4, מאה ושישים גר', 50 דף בחבילה  </t>
  </si>
  <si>
    <t>נייר גלוסי מבריק, גודל A4,  מתאים להדפסת תמונות, 160 גרם, 50 יחידות בחבילה. כל אריזה תסומן בהתאם למפרט דלעיל ותסומן בנוסף עם כל הסימנים האחרים הנדרשים ע"י חוקי המדינה</t>
  </si>
  <si>
    <t xml:space="preserve">נייר צילום פוטו גלוסי A4, מאתיים וארבעים גר', עשרים דף בחבילה  </t>
  </si>
  <si>
    <t>נייר גלוסי מבריק, גודל A4, מתאים להדפסת תמונות, 240 גרם, 20 יחידות בחבילה. כל אריזה תסומן בהתאם למפרט דלעיל ותסומן בנוסף עם כל הסימנים האחרים הנדרשים ע"י חוקי המדינה</t>
  </si>
  <si>
    <t>נייר צילום פוטו פרימיום A4, מאתיים ושמונים כר', עשרים דף בחבילה</t>
  </si>
  <si>
    <t>נייר גלוסי מבריק, גודל A4, מתאים להדפסת תמונות, 280 גרם, 20 יחידות בחבילה. כל אריזה תסומן בהתאם למפרט דלעיל ותסומן בנוסף עם כל הסימנים האחרים הנדרשים ע"י חוקי המדינה</t>
  </si>
  <si>
    <t>ארון מפתחות</t>
  </si>
  <si>
    <t>ארון לאחסון מפתחות, עשוי מתכת, נעילת מפתח חיצונית, מתאים ל- 42 מפתחות</t>
  </si>
  <si>
    <t>ארון לאחסון מפתחות ,עשוי מתכת ,נעילת מפתח חיצונית, מתאים ל- 96 מפתחות</t>
  </si>
  <si>
    <t>אמצעי אריזה</t>
  </si>
  <si>
    <t xml:space="preserve"> עשוי ניילון נצמד שקוף / כחול, 300 מטר בגליל, רוחב 50 ס"מ </t>
  </si>
  <si>
    <t>חוט קשירה עשוי ניילון לבן משקל 2 ק"ג</t>
  </si>
  <si>
    <t>דגלוני סימון</t>
  </si>
  <si>
    <t>דגלוני סימון שקוף ,ניתן להסרה ,אריזת דיספנסר לשליפה מהירה, במגוון צבעים, 12 יח בחבילה</t>
  </si>
  <si>
    <t>דיו למכונת ביול</t>
  </si>
  <si>
    <t xml:space="preserve">בקבוקון דיו בצבעים שונים, מיוחד למילוי למכונות ביול . </t>
  </si>
  <si>
    <t>הדומים</t>
  </si>
  <si>
    <t>הדום רגליים ממתכת הדום רגליים ממתכת - 
הדום (מדרך רגל) לשיפור תנוחת הישיבה.
עשוי ממתכת חזקה ויציבה לשימוש רב שנים. 4 מוטות.לפחות
מגיע עד לגובה של 20 ס"מ</t>
  </si>
  <si>
    <t>הדום רגליים מתכוונן מפלסטיק , ניתן לכוון את זוית ההדום</t>
  </si>
  <si>
    <t>הדום רגליים רפואי מתוצרת M3 מידות : 33*45.7 זוית ניתנת לכיוון , גובה ניתן לכיוון</t>
  </si>
  <si>
    <t>מאפרות</t>
  </si>
  <si>
    <t>מאפרה מנירוסטה + פתח צד, קוטר 24 ס"מ גובה 60 ס"מ</t>
  </si>
  <si>
    <t>תגים</t>
  </si>
  <si>
    <t>תג זיהוי לכנסים עם לחצן וסיכת בטחון, גודל התג 5*9 ס"מ</t>
  </si>
  <si>
    <t>אלבום כרטיסי ביקור</t>
  </si>
  <si>
    <t>אלבום כרטיסי ביקור טבעות אוקטב, מתאים למילוי 96 כרטיסי ביקור וניתן להוסיף דפי מילוי</t>
  </si>
  <si>
    <t>כספת חיצונית דיגיטלית</t>
  </si>
  <si>
    <t>כספת דיגיטלית חיצונית + מפתח חירום,, מידות חיצוניות 35X25X25 ס"מ</t>
  </si>
  <si>
    <t>תחבושות גבס</t>
  </si>
  <si>
    <t>תחבושות גבס 10 ס"מ אורך 2.7 מ'</t>
  </si>
  <si>
    <t>מרית 5 ס"מ</t>
  </si>
  <si>
    <t>פלסטלינה</t>
  </si>
  <si>
    <t>פלסטלינה  24 צבעים אינה מתיבשת , מתאימה לשימוש חוזר , לא רעיל</t>
  </si>
  <si>
    <t>פלסטלינה  8 צבעים אינה מתיבשת , מתאימה לשימוש חוזר , לא רעיל</t>
  </si>
  <si>
    <t>חימר לעבודות אומנות</t>
  </si>
  <si>
    <t>חימר חום שמוט בינוני 20 ק"ג אינו רעיל</t>
  </si>
  <si>
    <t>חימר חום שמוט דק 20 ק"ג אינו רעיל</t>
  </si>
  <si>
    <t>חימר לבן 0.5 שמוט  באריזת 10 ק"ג אינו רעיל</t>
  </si>
  <si>
    <t>חרוזי ונציה 2 מ"מ</t>
  </si>
  <si>
    <t>חרוזי ונציה 2 מ"מ, צבעים שונים -100 ג"ר באריזה</t>
  </si>
  <si>
    <t>חרוזים 10 מ"מ (חבית)</t>
  </si>
  <si>
    <t>חרוזים (חבית) קוטר וגובה 10 מ"מ 500 יח' בשקית</t>
  </si>
  <si>
    <t>כדורי קלקר</t>
  </si>
  <si>
    <t>כדורי קלקר עגולים 4 ס"מ, 100 יחידות בחבילה</t>
  </si>
  <si>
    <t>כדורי קלקר עגולים 6 ס"מ,50 יחידות בחבילה</t>
  </si>
  <si>
    <t>עיניים זזות</t>
  </si>
  <si>
    <t>100 עיניים זזות בגודל 18 מ"מ 100 יחידות בחבילה</t>
  </si>
  <si>
    <t>100עיניים זזות בגודל 12 מ"מ 100 יחידות בחבילה</t>
  </si>
  <si>
    <t>100עיניים זזות בגודל 10 מ"מ 100 יחידות בחבילה</t>
  </si>
  <si>
    <t>100עיניים זזות בגודל 7 מ"מ 100 יחידות בחבילה</t>
  </si>
  <si>
    <t>מקלות ארטיק</t>
  </si>
  <si>
    <t>מקלות ארטיק, עץ טבעי,200 ג"ר בחבילה</t>
  </si>
  <si>
    <t>צורב לעץ</t>
  </si>
  <si>
    <t>צורב לעץ 6 ראשים 30W</t>
  </si>
  <si>
    <t>משטח סול 100X40 ס"מ בצבעים שונים, יחידה אחת ניתן לגזירה קלה</t>
  </si>
  <si>
    <t xml:space="preserve"> אדום S-40*100</t>
  </si>
  <si>
    <t>לוח קאפה</t>
  </si>
  <si>
    <t xml:space="preserve"> לוח קאפה 70X100 ס"מ עובי 10 מ"מ, 10 יחידות בחבילה (ללא דבק)</t>
  </si>
  <si>
    <t xml:space="preserve"> לוח קאפה 70X100 ס"מ עובי 5 מ"מ, 10 יחידות בחבילה  (ללא דבק)</t>
  </si>
  <si>
    <t xml:space="preserve"> לוח קאפה 100X140 ס"מ עובי 10 מ"מ, 10 יחידות בחבילה  (ללא דבק)</t>
  </si>
  <si>
    <t xml:space="preserve">מכשיר ליצור תויות LP 200 חברת DYMO </t>
  </si>
  <si>
    <t>דיימו</t>
  </si>
  <si>
    <t xml:space="preserve">סרט מדבקות פלסטיות  </t>
  </si>
  <si>
    <t xml:space="preserve">סרט מדבקות פלסטיות 6 מ"מ 7 מ' למכשירי DYMO בצבעים שונים </t>
  </si>
  <si>
    <t>סרט מדבקות פלסטיות 6 מ"מ 7 מ' למכשירי DYMO   שקוף</t>
  </si>
  <si>
    <t>סרט מדבקות פלסטיות 9 מ"מ 7 מ' למכשירי DYMO בצבעים שונים כולל שקוף</t>
  </si>
  <si>
    <t>סרט מדבקות פלסטיות 9 מ"מ 7 מ' למכשירי DYMO לבן</t>
  </si>
  <si>
    <t>סרט מדבקות פלסטיות 9 מ"מ 7 מ' למכשירי DYMO צהוב</t>
  </si>
  <si>
    <t>סרט מדבקות פלסטיות 12 מ"מ 7 מ' למכשירי DYMO בצבעים שונים כולל שקוף.</t>
  </si>
  <si>
    <t>סרט מדבקות פלסטיות 18 מ"מ 7 מ' למכשירי DYMO בצבעים שונים כולל שקוף</t>
  </si>
  <si>
    <t>סרט מדבקות פלסטיות 24 מ"מ 7 מ' למכשירי DYMO בצבעים שונים כולל שקוף</t>
  </si>
  <si>
    <t>מדבקות למדפסת DYMO LABELWRITER 450  לבן 5.5*7 ס"מ (54 מ"מ/70 מ"מ) כמות מדבקות 320 יח' כתב שחור על רקע לבן</t>
  </si>
  <si>
    <t>מכשיר ליצור תוויות פי טאצ'</t>
  </si>
  <si>
    <t>פי טאצ' PT 105</t>
  </si>
  <si>
    <t>BROTHER</t>
  </si>
  <si>
    <t>שנאי למכשיר ליצור תוויות פי טאצ'</t>
  </si>
  <si>
    <t>סרט מדבקות פלסטיות 6 מ"מ 8 מ' למכשירי BROTHER בצבעים שונים כולל שקוף</t>
  </si>
  <si>
    <t xml:space="preserve">סרט מדבקות פלסטיות 9 מ"מ 8 מ' למכשירי BROTHER בצבעים שונים </t>
  </si>
  <si>
    <t>סרט מדבקות פלסטיות 9 מ"מ 8 מ' למכשירי BROTHER אדום על לבן</t>
  </si>
  <si>
    <t>סרט מדבקות פלסטיות 9 מ"מ 8 מ' למכשירי BROTHER כחול על לבן</t>
  </si>
  <si>
    <t>סרט מדבקות פלסטיות 9 מ"מ 8 מ' למכשירי BROTHER   שקוף</t>
  </si>
  <si>
    <t xml:space="preserve">סרט מדבקות פלסטיות 12 מ"מ 8 מ' למכשירי BROTHER בצבעים שונים </t>
  </si>
  <si>
    <t>סרט מדבקות פלסטיות 18 מ"מ 8 מ' למכשירי BROTHER כתב שחור / סרט לבן</t>
  </si>
  <si>
    <t>סרט מדבקות פלסטיות 18 מ"מ 8 מ' למכשירי BROTHER כתב שחור / סרט שקוף</t>
  </si>
  <si>
    <t>מדבקות PVC</t>
  </si>
  <si>
    <t xml:space="preserve">מדבקות PVC מתפוררות להדפסת ברקודים בגודל 50*25 מ"מ למדפסת העברה טרמית מדגם DMX-E-4203 </t>
  </si>
  <si>
    <t>מכונת כריכה ספירלה ידנית</t>
  </si>
  <si>
    <t>מכשיר למינציה  למידה - A4</t>
  </si>
  <si>
    <t>מכשיר למינציה חמה קרה ללא מוליך לציפוי תעודות ומסמכים גודל מקסימלי לציפוי 320  מ"מ, עם בורר טמפרטורה, עם מנגנון לחילוץ מארזים תקועים, עם גוף חימום נסתר ועם 2 גלגלים קדמיים ושתי גלגלים אחוריים, עמידה בתקן CE</t>
  </si>
  <si>
    <t>מכשיר למינציה למידה - A3</t>
  </si>
  <si>
    <t>מכשיר למינציה חמה קרה ללא מוליך לציפוי תעודות ומסמכים גודל מקסימלי לציפוי 3 A עם בורר טמפרטורה, עם מנגנון לחילוץ מארזים תקועים, עם גוף חימום נסתר ועם 2 גלגלים קדמיים ושתי גלגלים אחוריים, עמידה בתקן CE</t>
  </si>
  <si>
    <t>מכונת למינציה  A3</t>
  </si>
  <si>
    <t>מכונת למינציה  A3 מכונת למינציה  A3 – מכשיר למינציה חמה קרה ללא מוליך לציפוי תעודות ומסמכים גודל מקסימלי A3  עם בורר טמפרטורה , עם מנגנון לחילוץ מארזים תקועים , גוף חימום נסתר, בעל 2 גלגלים קדמיים ושתי גלגלים אחוריים, עומד בתקן CE.</t>
  </si>
  <si>
    <t xml:space="preserve">מכונת למינציה פוטו A3 מקצועית </t>
  </si>
  <si>
    <t>גליוטינה למידה A4 כושר חיתוך עד 5 דף</t>
  </si>
  <si>
    <t>גיליוטינה לחיתוך עד 5 דפים אורך חיתוך 33 ס"מ, עם אפשרות להחלפת סכין החיתוך, עם משטח עבודה ממתכת ועם סימון מידות ע"ג משטח העבודה</t>
  </si>
  <si>
    <t>גליוטינה למידה A4 כושר חיתוך עד 25 דף</t>
  </si>
  <si>
    <t>גיליוטינה לחיתוך עד 25 דפים אורך חיתוך 36 ס"מ, עם אפשרות להחלפת סכין החיתוך, עם משטח עבודה ממתכת ועם סימון מידות ע"ג משטח העבודה</t>
  </si>
  <si>
    <t xml:space="preserve"> גליוטינה למידה A3  כושר חיתוך עד 40 דף</t>
  </si>
  <si>
    <t>גיליוטינה לחיתוך עד 40 דפים אורך חיתוך 39 ס"מ, עם אפשרות להחלפת סכין החיתוך, עם משטח עבודה ממתכת ועם סימון מידות ע"ג משטח העבודה ועם מגן בטיחות מסוג עומד</t>
  </si>
  <si>
    <t xml:space="preserve">מגרסה אישית </t>
  </si>
  <si>
    <t>מגרסה אישית   כושר גריסה 5 דפים. מיכל איסוף 10 ליטר מתאים לגריסת נייר בגודל A4 גריסת רצועות</t>
  </si>
  <si>
    <t xml:space="preserve">מכונת חישוב </t>
  </si>
  <si>
    <t>מכונת חישוב מקצועית המותאמת לעבודה מסיבית, פונקציית חישוב מע"מ אוטומטי 12 ספרות מידות: 36*22 ס"מ</t>
  </si>
  <si>
    <t>CASIO</t>
  </si>
  <si>
    <t>מכונת חישוב מקצועית המותאמת לעבודה מסיבית, פונקציית חישוב מע"מ אוטומטי 12 ספרות מידות: 17*30 ס"מ</t>
  </si>
  <si>
    <t xml:space="preserve">מחשב כיס  </t>
  </si>
  <si>
    <t>מחשבון כיס, תצוגת 8 ספרות, 4 פעולות זיכרון בסיסיות ואחוזים</t>
  </si>
  <si>
    <t>מחשבון מדעי</t>
  </si>
  <si>
    <t>מחשבון עם פונקציות מדעיות, טעינה סולרית</t>
  </si>
  <si>
    <t>מחשבון פיננסי</t>
  </si>
  <si>
    <t>מחשבון עם פונקציות פיננסיות. 10 תוים</t>
  </si>
  <si>
    <t>מחשבון עם פונקציות פיננסיות. 12 תוים</t>
  </si>
  <si>
    <t>סרט למכ' חישוב אלקטרוני</t>
  </si>
  <si>
    <t>סרט דיו שחור/ אדום, מתאים למכונת חישוב מדגם DR-120,LP-33,LP-34</t>
  </si>
  <si>
    <t>מחשבון כיס KD185/2822</t>
  </si>
  <si>
    <t>מחשבון שלחני סולרי+מס Casio MS-7TV</t>
  </si>
  <si>
    <t>מחשבון שולחני סולרי+מס Casio MJ-100TG</t>
  </si>
  <si>
    <t>מחשבון שולחני סולרי+מס Casio MS-8S</t>
  </si>
  <si>
    <t>מגש למכתבים, עשוי פלסטיק, מתאים לניירות A4 ופוליו, מידה 30 / 37 ס"מ</t>
  </si>
  <si>
    <t>1026 שקוף שקוף</t>
  </si>
  <si>
    <t>מגש למכתבים עם חיבור קבוע סט 3</t>
  </si>
  <si>
    <t>סט 2 מגשים שקופים למכתבים מפלסטיק אקרילי, גודל 30/37</t>
  </si>
  <si>
    <t>מגשים שקופים, 2 יחידות, פלסטיק קשיח עם מגביהים קשיחים מרוכבים אחד בתוך השני. בכל מגש, להרכבה עצמית</t>
  </si>
  <si>
    <t>סט 3 מגשים שקופים למכתבים מפלסטיק אקרילי, גודל 30/37</t>
  </si>
  <si>
    <t>מגשים שקופים, 3 יחידות עם מגביהים לכל מגש להרכבה עצמית</t>
  </si>
  <si>
    <t>סט 3 מגשים מרשת מתכת שחורה גודל 30/37</t>
  </si>
  <si>
    <t>מגשי רשת ממתכת שחורה, מתאים לניירות A4  ופוליו, מידה 37 / 30 ס"מ</t>
  </si>
  <si>
    <t>סל רשת לנירות 22 בצבעים</t>
  </si>
  <si>
    <t>סל רשת מפלסטיק מחורר, מתאים למשרדים, גובה 22 ס"מ</t>
  </si>
  <si>
    <t>סל ניירות רשת מתכת קוני מפואר 18 לי'</t>
  </si>
  <si>
    <t>סל ניירות פלסטי 18 ליטר אפור 18190/1-11</t>
  </si>
  <si>
    <t>סל ניירות פלסטי 18 ליטר 18190/1-12</t>
  </si>
  <si>
    <t>סל ניירות פלסטי 18 ליטר שחור 18190/1-13</t>
  </si>
  <si>
    <t>מסגרת עץ לתמונות 18*13, כולל זכוכית מקדמית</t>
  </si>
  <si>
    <t>מסגרת עץ לתמונות 25*20, כולל זכוכית מקדמית</t>
  </si>
  <si>
    <t>מסגרת עץ לתמונות 28*20, כולל זכוכית מקדמית</t>
  </si>
  <si>
    <t>מסגרת עץ לתמונות 30*20, כולל זכוכית מקדמית</t>
  </si>
  <si>
    <t>מסגרת עץ לתמונות 30*24, כולל זכוכית מקדמית</t>
  </si>
  <si>
    <t>תמונת נשיא המדינה בגודל1/8 גיליון</t>
  </si>
  <si>
    <t>תמונת רוה"מ בגודל1/8 גיליון</t>
  </si>
  <si>
    <t>כוס רשת מתכתית עגולה לעטים</t>
  </si>
  <si>
    <t>כוס רשת ממתכת שחורה בגדלים שונים להחזקת עטים פתח עם מגנט המאפשר שליפה נוחה של הסיכות אחת אחת</t>
  </si>
  <si>
    <t xml:space="preserve">מעמדרשת מתכתית לכרטיסי ביקור   </t>
  </si>
  <si>
    <t>מעמד רשת מתכת שחורה המיועד להחזקת כרטיסי ביקור</t>
  </si>
  <si>
    <t xml:space="preserve">מעמדרשת מתכתית שלוש תאים, למעטפות   </t>
  </si>
  <si>
    <t xml:space="preserve">מעמד רשת ממתכת שחורה מיועד להחזקת מעטפות, שלוש תאים </t>
  </si>
  <si>
    <t xml:space="preserve">מעמד רשת מתכתית  משולב למעטפות ועטים  </t>
  </si>
  <si>
    <t>מעמד רשת ממתכת שחורה, משולב, מיועד להחזקת מעטפות ועטים</t>
  </si>
  <si>
    <t>מעמד פלסטי מרובע לנייר ממו במידה 9 /9(לא כולל הנייר)</t>
  </si>
  <si>
    <t>מעמד עשוי פלסטיק לקוביית נייר ממו בגודל 9/9 (ללא נייר)</t>
  </si>
  <si>
    <t>מעמד פלסטי מרובע לנייר ממו במידה 9 /9 כולל הנייר</t>
  </si>
  <si>
    <t>מעמד עשוי פלסטיק לקוביית נייר ממו כולל חבילת נייר ממו בצבעים מעורבים, גודל 9/9</t>
  </si>
  <si>
    <t>מעמד רשת מתכתית מרובע לנייר ממו במידה 9 /9 (לא כולל הנייר)</t>
  </si>
  <si>
    <t xml:space="preserve">מעמד רשת ממתכת שחורה לקוביית נייר ממו בגודל  9/9 </t>
  </si>
  <si>
    <t xml:space="preserve">מעמד רשת מתכתית לעטים ומהדקים </t>
  </si>
  <si>
    <t>מעמד ממתכת שחורה משולב, מיועד לעטים ומהדקים</t>
  </si>
  <si>
    <t xml:space="preserve">מעמד רשת מתכתית לנייר ממו ומהדקים </t>
  </si>
  <si>
    <t>מעמד רשת ממתכת שחורה לקוביית נייר ממו בגודל  9/9 המשולב במעמד למהדקים</t>
  </si>
  <si>
    <t>מעמד שולחני מפלסטיק אקרילי שקוף, לכלי כתיבה, סיכות, מהדקים וסלוטייפ</t>
  </si>
  <si>
    <t>מעמד שולחני עשוי פלסטיק שקוף, מתאים לכלי כתיבה, סיכות, מהדקים וסלוטייפ</t>
  </si>
  <si>
    <t>כדור רשת מתכתית  מגנטי לסיכות</t>
  </si>
  <si>
    <t>כוס רשת ממתכת שחורה בצורת כדור+מגנט להצמדת סיכות פתח עם מגנט המאפשר שליפה נוחה של הסיכות אחת אחת</t>
  </si>
  <si>
    <t>אלבומי כרטיסי ביקור-96 כרטיסים</t>
  </si>
  <si>
    <t>אלבום כרטיסי ביקור טבעות אוקטב A4, מתאים למילוי 96 כרטיסי ביקור וניתן להוסיף דפי מילוי</t>
  </si>
  <si>
    <t>מילוי לכרטיסי ביקור טבעות</t>
  </si>
  <si>
    <t>דפי מילוי לכרטיסי ביקור טבעות מותאם לאלבום A4 כרטיסי ביקור טבעות ,  10 ח' בחבילה</t>
  </si>
  <si>
    <t>מנורת שולחן P.L פלורסנטי W11</t>
  </si>
  <si>
    <t>מנורת שולחן פלואורסנטית, חיבור לשולחן ע"י לחצן, בסיס 11V, צבע שחור/ לבן חיבור תקני לשקע ישראלי 3 מפרקים</t>
  </si>
  <si>
    <t>מרטיב בולים עגול עם כרית / ספוג הרטבה ספוג רך, אינו מתבלה</t>
  </si>
  <si>
    <t>קופת יד ברזל מס 1</t>
  </si>
  <si>
    <t>קופה לאחסנת כספים, שטרות ומטבעות, עשויה מתכת, מפתח לנעילה</t>
  </si>
  <si>
    <t>קופת יד ברזל מס 2</t>
  </si>
  <si>
    <t>קופת יד ברזל מס 3</t>
  </si>
  <si>
    <t>קופת יד ברזל מס 4</t>
  </si>
  <si>
    <t>סל אשפה-שובך 9 ליטר</t>
  </si>
  <si>
    <t xml:space="preserve"> סל אשפה-צורת שובך 9 ליטר עשוי מפלסטיק קשה מכסה נדנדה הנסגר מעצמו חומר פלסטי עמיד</t>
  </si>
  <si>
    <t>סל אשפה-שובך 25 ליטר</t>
  </si>
  <si>
    <t xml:space="preserve"> סל אשפה-צורת שובך25 ליטר עשוי מפלסטיק קשה מכסה נדנדה הנסגר מעצמו חומר פלסטי עמיד</t>
  </si>
  <si>
    <t>סל אשפה-שובך 50 ליטר</t>
  </si>
  <si>
    <t xml:space="preserve"> סל אשפה-צורת שובך 50  ליטר עשוי מפלסטיק קשה מכסה נדנדה הנסגר מעצמו חומר פלסטי עמיד</t>
  </si>
  <si>
    <t>מגירת רב תא מפלסטיק קשיח 2 תאים בשורה</t>
  </si>
  <si>
    <t xml:space="preserve"> מגירת רב תא עשוי פלסטיק  קשיח, 2 תאים בשורה שקוף, מודולרי גודל תא בודד 49/46/44.5 מ"מ </t>
  </si>
  <si>
    <t xml:space="preserve">חוליות </t>
  </si>
  <si>
    <t>מגירת רב תא מפלסטיק קשיח 3 תאים בשורה</t>
  </si>
  <si>
    <t xml:space="preserve"> מגירת רב תא עשוי פלסטיק  קשיח, 3 תאים בשורה שקוף, מודולרי גודל תא בודד 49/46/44.5 מ"מ </t>
  </si>
  <si>
    <t>מגירת רב תא מפלסטיק קשיח 4 תאים בשורה</t>
  </si>
  <si>
    <t xml:space="preserve"> מגירת רב תא עשוי פלסטיק  קשיח, 4תאים בשורה שקוף, מודולרי גודל תא בודד 49/46/44.5 מ"מ </t>
  </si>
  <si>
    <t>מגירת רב תא מפלסטיק קשיח 5 תאים בשורה</t>
  </si>
  <si>
    <t xml:space="preserve"> מגירת רב תא עשוי פלסטיק  קשיח, 5תאים בשורה שקוף, מודולרי גודל תא בודד 49/46/44.5 מ"מ </t>
  </si>
  <si>
    <t>מגירת רב תא מפלסטיק קשיח 6 תאים בשורה</t>
  </si>
  <si>
    <t xml:space="preserve"> מגירת רב תא עשוי פלסטיק  קשיח, 6תאים בשורה שקוף, מודולרי גודל תא בודד 49/46/44.5 מ"מ </t>
  </si>
  <si>
    <t>מגירת רב תא מפלסטיק קשיח 9 תאים בשורה</t>
  </si>
  <si>
    <t xml:space="preserve"> מגירת רב תא עשוי פלסטיק  קשיח, 9 תאים בשורה שקוף, מודולרי גודל תא בודד 49/46/44.5 מ"מ </t>
  </si>
  <si>
    <t>שרוך תליה עם קליפס</t>
  </si>
  <si>
    <t xml:space="preserve">שרוך תליה עם קליפס רוחב 0.9 ס"מ אורך 45 ס"מ </t>
  </si>
  <si>
    <t xml:space="preserve">אקדח קידוד שורות 8 ספרות </t>
  </si>
  <si>
    <t>אקדח קידוד    2שורות 8 ספרות   הפעלה פשוטה ונוחה לעבודה מאומצת גוף פלסטיק קשיח</t>
  </si>
  <si>
    <t xml:space="preserve">מדבקות לאקדח קידוד שתי  שורות </t>
  </si>
  <si>
    <t>תג שם  פלסטיק קשיח עם חור מארך.</t>
  </si>
  <si>
    <t>תג שם  פלסטיק קשיח עם חור מארך.לשליפה מהירה</t>
  </si>
  <si>
    <t>קליפס לתג שם יו יו</t>
  </si>
  <si>
    <t>קליפס לתג שם יו יו נשלף בקלות , קפיצי, חוט באורך 90 ס"מ , ניתן לחיבור לתגי שם בגדלים שונים</t>
  </si>
  <si>
    <t>כן עץ צר לציור-גובה 160*רוחב 60 (710)</t>
  </si>
  <si>
    <t>ניילון עבה רוחב 2 מ',גליל 100 מ'.120 מיק</t>
  </si>
  <si>
    <t>ניילון  שקוף עבה רוחב 2 מ',גליל 100 מ'.120 מיק</t>
  </si>
  <si>
    <t>סוגי פריטים בתוך תת קטגוריה 2</t>
  </si>
  <si>
    <t>עפרונות</t>
  </si>
  <si>
    <t>אחוזים פר פריט
לצורך כדאיות תוצרת הארץ</t>
  </si>
  <si>
    <t>בלוקי נייר, מחברות ופנקסים
7%</t>
  </si>
  <si>
    <t>בלוקי נייר, מחברות ופנקסים
6.9%</t>
  </si>
  <si>
    <t xml:space="preserve">
נייר מיוחד, מדבקות ושקפים
4.33%</t>
  </si>
  <si>
    <t>לוחות
4.51%</t>
  </si>
  <si>
    <t>מוצרי נייר, לוחות ושקפים
15.74%</t>
  </si>
  <si>
    <t>קלסרים
8.26%</t>
  </si>
  <si>
    <t>תיקי מנילה, ניילונים ותיקי תצוגה
8.33%</t>
  </si>
  <si>
    <t>תיקים וסדרנים
5.75%</t>
  </si>
  <si>
    <t>תיקים וקלסרים
22.34%</t>
  </si>
  <si>
    <t>עטים
14.54%</t>
  </si>
  <si>
    <t>מגוון כלי כתיבה
8.11%</t>
  </si>
  <si>
    <t>כלי כתיבה
22.65%</t>
  </si>
  <si>
    <t>קופסאות
9.09%</t>
  </si>
  <si>
    <t>ציוד כריכה ומיון
2.75%</t>
  </si>
  <si>
    <t>מוצרי איחסון כריכה ואריזה
11.84%</t>
  </si>
  <si>
    <t>מוצרי הידוק
5.93%</t>
  </si>
  <si>
    <t>מוצרי חיבור וחיתוך
5.13%</t>
  </si>
  <si>
    <t>מוצרי חיבור והידוק
11.06%</t>
  </si>
  <si>
    <t>שונות
11.37%</t>
  </si>
  <si>
    <t>מכשור משרדי ואביזרי שולחן
11.37%</t>
  </si>
  <si>
    <t>משקל עלות מסה"כ מכרז</t>
  </si>
  <si>
    <t>ציוד משרדי - חלוקת משקל קטגוריות עד רמת הפריט לפי עלות 2016
לא מעוגל</t>
  </si>
  <si>
    <t>ציוד משרדי - חלוקת משקל קטגוריות עד רמת הפריט לפי עלות 2016
מעוגל</t>
  </si>
  <si>
    <t xml:space="preserve">
נייר מיוחד, מדבקות ושקפים
4%</t>
  </si>
  <si>
    <t>ציוד כריכה ומיון
3%</t>
  </si>
  <si>
    <t>קופסאות
9%</t>
  </si>
  <si>
    <t>מחיר מקסימום לפריט</t>
  </si>
  <si>
    <t>תאור פריט</t>
  </si>
  <si>
    <t>מותגים אפשריים 
(או שווה ערך)*</t>
  </si>
  <si>
    <t>מכרז ציוד משרדי</t>
  </si>
  <si>
    <t>NO1</t>
  </si>
  <si>
    <t>NO2</t>
  </si>
  <si>
    <t>NO3</t>
  </si>
  <si>
    <t>מסד</t>
  </si>
  <si>
    <t>משקל קטגוריה</t>
  </si>
  <si>
    <t>אחוז ברמת הפריט לבדיקת תוצרת הארץ</t>
  </si>
  <si>
    <t>ירוק, שקוף, צהוב</t>
  </si>
  <si>
    <t>ירוק, כחול, אדום, שחור</t>
  </si>
  <si>
    <t>צהוב, אפרסק, ורוד, תכלת, ירוק, קרם בהיר</t>
  </si>
  <si>
    <t>צבע/ דגם</t>
  </si>
  <si>
    <t>שחור 07, כחול 0.7, כחול 0.5, אדום 07, שחור 0.5, ירוק 0.5, אדום 0.5, ירוק 0.7</t>
  </si>
  <si>
    <t>אדום 0.38, שחור 0.38, כחול 0.38</t>
  </si>
  <si>
    <t>כחול 0.7, שחור 0.7, שחור 0.5, אדום 0.7, אדום 0.5, כחול 0.5</t>
  </si>
  <si>
    <t xml:space="preserve">שחור, כחול </t>
  </si>
  <si>
    <t>כחול 1.0, שחור 1.0, שחור 0.7, אדום 1.0, אדום 0.7, כחול 0.7</t>
  </si>
  <si>
    <t>שחור , לבן, בורדו, כחול</t>
  </si>
  <si>
    <t>אדום, שחור, כחול</t>
  </si>
  <si>
    <t>שחור, כחול, אדום, ירוק</t>
  </si>
  <si>
    <t>צהוב, ורוד, תכלת, ירוק, כתום</t>
  </si>
  <si>
    <t>שחור/שטוח, כחול/שטוח, כחול/עגול, אדום/שטוח, שחור/עגול, ירוק/עגול, אדום/עגול, ירוק/שטוח</t>
  </si>
  <si>
    <t>כחול/M, שחור/S, שחור/F, אדום/M, כחול/F, אדום/S, כחול/S, ירוק/F, שחור/M, ירוק/M, אדום/F, ירוק/S</t>
  </si>
  <si>
    <t>כחול/עגול, שחור/שטוח, שחור, אדום/עגול, כחול, אדום/שטוח, כחול/שטוח, ירוק, שחור/עגול, ירוק/עגול, אדום, ירוק/שטוח</t>
  </si>
  <si>
    <t>שחור, סגול, ירוק, כחול</t>
  </si>
  <si>
    <t>סט 4 F, סט 4 S, סט 4 M</t>
  </si>
  <si>
    <t>סט 8 F, סט 8 XF, סט 8 M</t>
  </si>
  <si>
    <t xml:space="preserve">סט 6 צבעים שטוח , סט 6 צבעים עגול </t>
  </si>
  <si>
    <t>סט 4 שטוח, סט 4 עגול</t>
  </si>
  <si>
    <t>שטוח מס' 8, שטוח מס' 4, שטוח מס' 2, עגול מס' 4, שטוח מס' 6, עגול מס' 6, עגול מס' 2, עגול מס' 8</t>
  </si>
  <si>
    <t>שטוח מס' 16, שטוח מס' 12, שטוח מס' 10, עגול מס' 12, שטוח מס' 14, עגול מס' 14, עגול מס' 10, עגול מס' 16</t>
  </si>
  <si>
    <t>שטוח מס' 24, שטוח מס' 20, שטוח מס' 18, עגול מס' 20, שטוח מס' 22, עגול מס' 22, עגול מס' 18, עגול מס' 24</t>
  </si>
  <si>
    <t>שקוף, אטום</t>
  </si>
  <si>
    <t>0.7, 0.5</t>
  </si>
  <si>
    <t>כחול, צהוב, לבן, בורדו, תכלת, ורוד, כתום, חום, סגול, טורקיז, שחור, ירוק, אדום, ירוק דשא</t>
  </si>
  <si>
    <t>לבן, אדום וורמיליון, צהוב הנזה, אדום ספרדי, כחול קובלט, אדום קדמיום, סינה שרופה, אדום רוז, צהוב קרם נייפ, אומברה טבעי, כחול צרולין, אוקר אוקסיד, כתום קדמיום, חום רואומבר, סגול מלא, ירוק זית, צבע גוף, ירוק כהה אמרלד, צהוב לימון, ירוק פט, שחור, כחול אולטרהמרין, כחול פטלו</t>
  </si>
  <si>
    <t xml:space="preserve">אדום מבריק , כתום מבריק , כחול כהה מבריק, ורוד מבריק , צהוב מבריק , חום בהיר מבריק  , ירוק מבריק </t>
  </si>
  <si>
    <t>צהוב, לבן, אדום, חום, סגול, ירוק, שחור, כחול, כתום</t>
  </si>
  <si>
    <t>כסף, ברונזה</t>
  </si>
  <si>
    <t>S-6-W שחור, S-6-W לבן, S-6-W אדום, S-6-W כחול</t>
  </si>
  <si>
    <t>S-10-W שחור, S-10-W לבן, S-10-W אדום, S-10-W כחול</t>
  </si>
  <si>
    <t>S-12W שחור, S-12W לבן, S-12W אדום, S-12W כחול</t>
  </si>
  <si>
    <t>S-16W שחור, S-16W לבן, S-16W אדום, S-16W כחול</t>
  </si>
  <si>
    <t>S-20-W שחור, S-20-W לבן, S-20-W אדום, S-20-W כחול</t>
  </si>
  <si>
    <t>25X11 כחול, 25X11 אדום, 25X11 שחור, 25X11 אפור, 25X11 ירוק</t>
  </si>
  <si>
    <t>L-28, L-24, L-14, L-16, L-26, L-18, L-30, L-20, L-22</t>
  </si>
  <si>
    <t>W30, W26, W24, W18, W28, W20, W16, W22</t>
  </si>
  <si>
    <t>לבן, שחור, צהוב, ירוק, אדום, כחול</t>
  </si>
  <si>
    <t>שחור, לבן, כחול, אפור, צהוב, חום, אדום, ירוק</t>
  </si>
  <si>
    <t>שקוף, חום</t>
  </si>
  <si>
    <t>T-4 כתום, T-4 שחור, T-4 צהוב, T-4 ירוק, T-4 אדום, T-4 כחול</t>
  </si>
  <si>
    <t>34X53, 8X12, 50X80, 12X18, 25X40, 12X30, 36X100, 13X40, 5X35, 13X50, 10X16, 16X22, 33X77, 19X27, 34X67, 19X40, 50X50, 20X50, 53/52X100, 20X75, 6X50, 22X32, 8X20, 24/25X50, 24X24</t>
  </si>
  <si>
    <t>33X77 אדום, 52X100 כחול, 34X53 כחול, 12X30 אדום, 30X12 צהוב, 12X30 ירוק, 33X77 כחול, 16X22 אדום, 52X100 אדום, 16X22 ירוק, 12X18 ירוק, 16X22 כחול, 32X22 צהוב, 16X22 צהוב, 33X77 ירוק, 19X40 אדום, 33X77 צהוב, 19X40 ירוק, 50X25 ירוק, 19X40 כחול, 52X100 ירוק, 22X32 אדום, 52X100 צהוב, 25X25 כחול, 25X50 אדום</t>
  </si>
  <si>
    <t>70X23, 35X35, 105X140, 105X35, 52.5X35, 105X38, 70X38, 105X46, 35X23, 105X56, 46/45X70, 105X70, 56X70, 105X99, 70X35, 210X140, CD, 210X280, 23X53</t>
  </si>
  <si>
    <t>K-160A4-IJ כחול, K-160A4-IJ לבן, K-160A4-IJ כסף, K-160A4-IJ חול, K-160A4-IJ זהב, K-160A4-IJ ירוק</t>
  </si>
  <si>
    <t>סגול לילך, תכלת, צהוב לימון, אפרסק, כתום כהה, ורוד, צהוב, ירוק, קרם בהיר, ירוק מנטה, אדום, כחול כהה</t>
  </si>
  <si>
    <t>צהוב A3, ורוד A3, תכלת A3, ירוק A3, סגול לילך</t>
  </si>
  <si>
    <t>שורה, משובץ</t>
  </si>
  <si>
    <t>שורה צהוב, שורה לבן, משובץ לבן, משובץ צהוב</t>
  </si>
  <si>
    <t>צהוב שורה, צהוב משובץ</t>
  </si>
  <si>
    <t>A5 צהוב שורה, A5 צהוב משובץ</t>
  </si>
  <si>
    <t xml:space="preserve">A5 צהוב שורה , A5 צהוב משובץ , A5 לבן משובץ , A5 לבן שורה </t>
  </si>
  <si>
    <t>S-A4 שורה, S-A4 משובץ</t>
  </si>
  <si>
    <t>S-A5 שורה, S-A5 משובץ</t>
  </si>
  <si>
    <t>S-A4-4 שורה, S-A4-4 משובץ</t>
  </si>
  <si>
    <t>S-A4-S שורה, S-A4-S משובץ</t>
  </si>
  <si>
    <t>M-40 שורה, M-40 משובץ</t>
  </si>
  <si>
    <t>41/96 שורה, 41/96 משובץ</t>
  </si>
  <si>
    <t>21/96 שורה, 21/96 משובץ</t>
  </si>
  <si>
    <t>שורה, משבצת</t>
  </si>
  <si>
    <t>שחור, כסף</t>
  </si>
  <si>
    <t>כתום, ורוד, צהוב , ירוק, כחול</t>
  </si>
  <si>
    <t>לבן, שקוף, צהוב , ורוד, אדום, זהב, סגול, חום, שחור, טורקיז, תכלת, ירוק, כחול</t>
  </si>
  <si>
    <t>כתב אדום / סרט לבן, כתב שחור / סרט צהוב, כתב שחור / סרט לבן, כתב לבן / סרט שחור, שקוף, כתב שחור / סרט אדום, כתב שחור / סרט כחול</t>
  </si>
  <si>
    <t>כתב שחור / סרט כחול, כתב אדום / סרט לבן, כתב שחור / סרט צהוב, כתב כחול/ סרט לבן, כתב שחור / סרט ירוק, כתב לבן / סרט אדום, כתב שחור / סרט לבן, כתב לבן / סרט כחול, כתב שחור / סרט שקוף, כתב לבן / סרט שחור, כתב שחור / סרט אדום</t>
  </si>
  <si>
    <t>סדרן קלפה מכורך 1/7, סדרן 1/7 מכורך</t>
  </si>
  <si>
    <t>סדרן קלפה מכורך 1/12, סדרן 1/12 מכורך</t>
  </si>
  <si>
    <t>סדרן קלפה מכורך 1/31, סדרן 1/31 מכורך</t>
  </si>
  <si>
    <t>לבן, ורוד, תכלת, חום, כתום</t>
  </si>
  <si>
    <t>כתום, שחור, צהוב, ירוק, אדום, כחול</t>
  </si>
  <si>
    <t>צהוב, אדום, שחור, ירוק, כחול</t>
  </si>
  <si>
    <t>אדום, צהוב, לבן, ירוק, שחור, כחול, כתום</t>
  </si>
  <si>
    <t>לבן, אדום, שקוף, ירוק, כחול</t>
  </si>
  <si>
    <t>משובץ סגול, משובץ ורוד, משובץ אדום, חלק אדום, משובץ כחול, חלק אפור, משובץ שחור, חלק בז', משובץ אפור, חלק ורוד, משובץ ירוק, חלק ירוק, משובץ כתום, חלק כתום, משובץ צהוב, חלק סגול,  חלק כחול, חלק צהוב</t>
  </si>
  <si>
    <t>חלק אפור, משובץ כתום, משובץ ירוק, חלק ורוד, משובץ צהוב, חלק ירוק, משובץ ורוד, חלק כתום, משובץ כחול, חלק סגול, משובץ סגול, חלק צהוב, משובץ שחור, משובץ אדום, משובץ אפור</t>
  </si>
  <si>
    <t>צהוב, אדום, שקוף, ירוק, כחול</t>
  </si>
  <si>
    <t xml:space="preserve">כתום  , שחור , סגול , אפור , כחול  , ורוד , מעורב, חום , צהוב , טורקיז  , אדום , ירוק  </t>
  </si>
  <si>
    <t>צהוב, כתום, ירוק, כחול</t>
  </si>
  <si>
    <t>שקוף, סגלגל, כחלחל, מעושן</t>
  </si>
  <si>
    <t>אפור, צהוב, כתום, ורוד, שחור, ירוק, כחול</t>
  </si>
  <si>
    <t>תכלת, צהוב, ורוד, כתום</t>
  </si>
  <si>
    <t>אדום, כתום, כחול, אפור, צהוב, ורוד, ירוק</t>
  </si>
  <si>
    <t>כחול כהה, צהוב, לבן, אפור, תכלת, בורדו, כתום, ורוד, סגול, טורקיז, שחור, ירוק, אדום, כחול</t>
  </si>
  <si>
    <t>אדום, לבן, צהוב, אפור, סגול, בורדו, שחור, ירוק, כחול</t>
  </si>
  <si>
    <t>צהוב, לבן, אדום, אפור, סגול, ורוד, שחור, ירוק, כחול</t>
  </si>
  <si>
    <t>תיאור כללי</t>
  </si>
  <si>
    <t>סה"כ</t>
  </si>
  <si>
    <t>הצעת מחיר ספק
(אחוז הנחה מוצע)</t>
  </si>
  <si>
    <t>אחוז הנחה משוקלל
(חישוב אוטומטי)</t>
  </si>
  <si>
    <t>העדפת תוצרת הארץ או זכאות לאי אפליה</t>
  </si>
  <si>
    <t>משקל לקטגוריה</t>
  </si>
  <si>
    <t>אחוז הנחה לקטגוריה</t>
  </si>
  <si>
    <t>פריט</t>
  </si>
  <si>
    <t>משקל לפריט</t>
  </si>
  <si>
    <t>פריט מתוצרת הארץ*</t>
  </si>
  <si>
    <t>פקטור לפריט מתוצרת הארץ</t>
  </si>
  <si>
    <t>אחוז הנחה מותאם לאחר פקטור תוצרת הארץ</t>
  </si>
  <si>
    <t>א</t>
  </si>
  <si>
    <t>כן</t>
  </si>
  <si>
    <t>לא</t>
  </si>
  <si>
    <t>ב</t>
  </si>
  <si>
    <t xml:space="preserve">בגיליון "פריטים תוצרת הארץ" ניתן לראות את משקלו של היחסי של כל פריט במכרז. </t>
  </si>
  <si>
    <t>ניקח את מחיר הפריט לאחר ההנחה המוצעת של הספק. (לצורך נוחיות החישוב, מחיר זה יתורגם לאחוז המשלים להנחה).</t>
  </si>
  <si>
    <t>מחיר הפריט באחוזים ממחיר המקסימום</t>
  </si>
  <si>
    <t>אחוז הנחה משוקלל ללא הפעלת העדפת תוצרת הארץ</t>
  </si>
  <si>
    <t>אחוז הנחה משוקלל לאחר הפעלת העדפת תוצרת הארץ</t>
  </si>
  <si>
    <t>אחוז הנחה לקטגוריה ללא הפעלת העדפת תוצרת הארץ</t>
  </si>
  <si>
    <t>אחוז הנחה משוקלל לפריט לאחר הפעלת העדפת תוצרת הארץ</t>
  </si>
  <si>
    <r>
      <t>בלוק מנייר % 100 ממוחזר לכתיבה בצבע טבעי במידה 4</t>
    </r>
    <r>
      <rPr>
        <sz val="11"/>
        <rFont val="Calibri"/>
        <family val="2"/>
      </rPr>
      <t xml:space="preserve">A </t>
    </r>
    <r>
      <rPr>
        <sz val="11"/>
        <rFont val="Arial"/>
        <family val="2"/>
      </rPr>
      <t> ספירלה עליונה, כריכת קרטון עליונה ותחתונה, שורה, מכיל 70 עד 80 דף.</t>
    </r>
  </si>
  <si>
    <r>
      <t xml:space="preserve">בלוק במידה 4 </t>
    </r>
    <r>
      <rPr>
        <sz val="11"/>
        <rFont val="Calibri"/>
        <family val="2"/>
      </rPr>
      <t>A</t>
    </r>
    <r>
      <rPr>
        <sz val="11"/>
        <rFont val="Arial"/>
        <family val="2"/>
      </rPr>
      <t xml:space="preserve"> מנייר % 100 ממוחזר לכתיבה בצבע טבעי בדרגת לובן לפחות </t>
    </r>
    <r>
      <rPr>
        <sz val="11"/>
        <rFont val="Calibri"/>
        <family val="2"/>
      </rPr>
      <t xml:space="preserve">ISO </t>
    </r>
    <r>
      <rPr>
        <sz val="11"/>
        <rFont val="Arial"/>
        <family val="2"/>
      </rPr>
      <t> 63 במשקל מרחבי 75 עד 80 גר' . ספירלה עליונה, כריכת קרטון עליונה ותחתונה, שורה, מכיל 70 עד 80 דף.</t>
    </r>
  </si>
  <si>
    <t>תיק טבעות צבעוני , גב 3 ס"מ, טבעות תיוק, מתאים לנייר פוליו ו A4, תכולה עד 75 דף , עם מנגנון מנוף לאחזקת דפים מידות 27/35/3 ס"מ, במגוון צבעים</t>
  </si>
  <si>
    <t>תיק טבעות פוליו צבעוני גב 3 ס"מ מידות 27/35 עם מנגנון מנוף לאחזקת דפים בסוף הקלסר</t>
  </si>
  <si>
    <r>
      <t xml:space="preserve">נייר צילום A3, נייר </t>
    </r>
    <r>
      <rPr>
        <b/>
        <sz val="11"/>
        <rFont val="Arial"/>
        <family val="2"/>
        <scheme val="minor"/>
      </rPr>
      <t>100% ממוחזר</t>
    </r>
    <r>
      <rPr>
        <sz val="11"/>
        <rFont val="Arial"/>
        <family val="2"/>
        <scheme val="minor"/>
      </rPr>
      <t xml:space="preserve"> במשקל 80 גר' צבעים בהירים</t>
    </r>
    <r>
      <rPr>
        <b/>
        <sz val="11"/>
        <rFont val="Arial"/>
        <family val="2"/>
        <scheme val="minor"/>
      </rPr>
      <t xml:space="preserve">, </t>
    </r>
    <r>
      <rPr>
        <sz val="11"/>
        <rFont val="Arial"/>
        <family val="2"/>
        <scheme val="minor"/>
      </rPr>
      <t>500 דף בחבילה</t>
    </r>
  </si>
  <si>
    <r>
      <t>מחברת ספירלה,</t>
    </r>
    <r>
      <rPr>
        <b/>
        <sz val="11"/>
        <rFont val="Arial"/>
        <family val="2"/>
        <scheme val="minor"/>
      </rPr>
      <t>מנייר 100% ממוחזר</t>
    </r>
    <r>
      <rPr>
        <sz val="11"/>
        <rFont val="Arial"/>
        <family val="2"/>
        <scheme val="minor"/>
      </rPr>
      <t>, A5, כריכה צבעונית, 72 דף, שורה / משובץ</t>
    </r>
  </si>
  <si>
    <r>
      <t>מחברת ספירלה,</t>
    </r>
    <r>
      <rPr>
        <b/>
        <sz val="11"/>
        <rFont val="Arial"/>
        <family val="2"/>
        <scheme val="minor"/>
      </rPr>
      <t>מנייר</t>
    </r>
    <r>
      <rPr>
        <sz val="11"/>
        <rFont val="Arial"/>
        <family val="2"/>
        <scheme val="minor"/>
      </rPr>
      <t xml:space="preserve"> </t>
    </r>
    <r>
      <rPr>
        <b/>
        <sz val="11"/>
        <rFont val="Arial"/>
        <family val="2"/>
        <scheme val="minor"/>
      </rPr>
      <t>100% ממוחזר</t>
    </r>
    <r>
      <rPr>
        <sz val="11"/>
        <rFont val="Arial"/>
        <family val="2"/>
        <scheme val="minor"/>
      </rPr>
      <t>, A5, כריכה צבעונית, 72 דף, שורה / משובץ</t>
    </r>
  </si>
  <si>
    <t>ציוד משרדי - רפרנס של כל הפריטים</t>
  </si>
  <si>
    <t>מוצרי איחסון, כריכה ואריזה</t>
  </si>
  <si>
    <t>עמודות עזר</t>
  </si>
  <si>
    <t>עמודות עזר2</t>
  </si>
  <si>
    <t>מספר סידורי</t>
  </si>
  <si>
    <t>מפרט טכני מס' 1</t>
  </si>
  <si>
    <t>תאור המוצר</t>
  </si>
  <si>
    <t>ייעוד</t>
  </si>
  <si>
    <t>אחסון תיקים של רשומות נייר מידות 350*250</t>
  </si>
  <si>
    <t>שליפה בקלות</t>
  </si>
  <si>
    <t>סוג גל</t>
  </si>
  <si>
    <t>C</t>
  </si>
  <si>
    <t>סוג החומר</t>
  </si>
  <si>
    <t>קראפט, לא ממוחזר</t>
  </si>
  <si>
    <t>משקל מרחבי</t>
  </si>
  <si>
    <t xml:space="preserve">500    גר' / מ"ר </t>
  </si>
  <si>
    <t>משקל נטו</t>
  </si>
  <si>
    <t xml:space="preserve"> למיכל פטנט 300</t>
  </si>
  <si>
    <t>חוזק פקיעה</t>
  </si>
  <si>
    <t>1600KPA</t>
  </si>
  <si>
    <t>שיטת חיבור</t>
  </si>
  <si>
    <t>דבק סינטטי</t>
  </si>
  <si>
    <t>שיטת הרכבה</t>
  </si>
  <si>
    <t>יורכב ע"י קיפול כפול (דפנות כפולות)</t>
  </si>
  <si>
    <t>תקן ישראלי</t>
  </si>
  <si>
    <t>מכון התקנים</t>
  </si>
  <si>
    <t>ע"פ תפ"י 804 סעיף 2</t>
  </si>
  <si>
    <t>עמידות בלחץ של תיבות</t>
  </si>
  <si>
    <t>(BCIׂ)
 2500 ניוטון (N)</t>
  </si>
  <si>
    <t>עמידות מקסימלית</t>
  </si>
  <si>
    <t>מפני אש ורטיבות</t>
  </si>
  <si>
    <t>מידות חיצוניות (מ"מ)</t>
  </si>
  <si>
    <t>רוחב – 305</t>
  </si>
  <si>
    <t>אורך – 380</t>
  </si>
  <si>
    <t>מפרט טכני מס' 2</t>
  </si>
  <si>
    <t xml:space="preserve"> למיכל פטנט 300 למכסה 100</t>
  </si>
  <si>
    <t xml:space="preserve"> </t>
  </si>
  <si>
    <t>מכסה</t>
  </si>
  <si>
    <t>B</t>
  </si>
  <si>
    <t>פריסה</t>
  </si>
  <si>
    <t>660X425</t>
  </si>
  <si>
    <t xml:space="preserve">356    גר' / מ"ר </t>
  </si>
  <si>
    <t>מפרט טכני מס' 3</t>
  </si>
  <si>
    <t>הדפסה על גבי המכסה בתיאום מראש</t>
  </si>
  <si>
    <t xml:space="preserve">גובה – 265 </t>
  </si>
  <si>
    <t>מפרט טכני מס' 4</t>
  </si>
  <si>
    <t>מפרט טכני מס' 5</t>
  </si>
  <si>
    <t>מיכל ארכיוני סטנדרטי לאחסנת תיקים לצמיתות, ללא הדפסה</t>
  </si>
  <si>
    <t>אחסון תיקים לצמיתות של רשומות נייר מידות 350*250</t>
  </si>
  <si>
    <t>ללא מכסה, קלות שליפה</t>
  </si>
  <si>
    <t>ציפוי קרטון</t>
  </si>
  <si>
    <t>צד פנימי של מיכל מורכב - מצופה בנייר נטול עץ, נייטרלי, צבע לבן
הציפוי יהיה בחטיבה אחת, יצמד במהלך ייצור הקרטון</t>
  </si>
  <si>
    <t xml:space="preserve">400    גר' / מ"ר </t>
  </si>
  <si>
    <t>451 + 110 (מכסה)</t>
  </si>
  <si>
    <t>גובה – 255</t>
  </si>
  <si>
    <t>830X690</t>
  </si>
  <si>
    <t xml:space="preserve">392    גר' / מ"ר </t>
  </si>
  <si>
    <t>מפרט טכני מס' 6</t>
  </si>
  <si>
    <t>מיכל ארכיוני סטנדרטי לאחסנת תיקים לצמיתות, עם הדפסה</t>
  </si>
  <si>
    <t>עם מכסה, קלות שליפה</t>
  </si>
  <si>
    <t>מפרט טכני מס' 7</t>
  </si>
  <si>
    <t>מסופק בפועל מיכל פטנט עם הדפסה - באישור (דוגמה הגיעה בסבב קודם)</t>
  </si>
  <si>
    <t xml:space="preserve">400  גר' / מ"ר </t>
  </si>
  <si>
    <t xml:space="preserve"> למיכל פטנט 366 למכסה 100</t>
  </si>
  <si>
    <t>גובה – 370</t>
  </si>
  <si>
    <t>רוחב – 310</t>
  </si>
  <si>
    <t>מפרט טכני מס' 8</t>
  </si>
  <si>
    <t>מיכל ארכיוני בגודל מיוחד עם מכסה וללא הדפסה</t>
  </si>
  <si>
    <t xml:space="preserve">460    גר' / מ"ר </t>
  </si>
  <si>
    <t>414 +123 (מכסה)</t>
  </si>
  <si>
    <t>גובה – 260</t>
  </si>
  <si>
    <t>רוחב – 240</t>
  </si>
  <si>
    <t>740X610</t>
  </si>
  <si>
    <t>510X535</t>
  </si>
  <si>
    <t xml:space="preserve">450    גר' / מ"ר </t>
  </si>
  <si>
    <t>מפרט טכני מס' 10</t>
  </si>
  <si>
    <t>מיכל ארכיוני סטנדרטי בגודל 1/2 עם מכסה וללא הדפסה</t>
  </si>
  <si>
    <t xml:space="preserve">440    גר' / מ"ר </t>
  </si>
  <si>
    <t>263 + 123 (מכסה)</t>
  </si>
  <si>
    <t>גובה – 130</t>
  </si>
  <si>
    <t>485X625</t>
  </si>
  <si>
    <t>מפרט טכני מס' 11</t>
  </si>
  <si>
    <t>מיכל ארכיוני בגודל 1/6 עם מכסה וללא הדפסה</t>
  </si>
  <si>
    <t>140 +49 (מכסה)</t>
  </si>
  <si>
    <t>גובה – 100</t>
  </si>
  <si>
    <t>רוחב – 190</t>
  </si>
  <si>
    <t>אורך – 250</t>
  </si>
  <si>
    <t>430X370</t>
  </si>
  <si>
    <t>310X355</t>
  </si>
  <si>
    <t>מפרט טכני מס' 21</t>
  </si>
  <si>
    <t xml:space="preserve">ק.ד. 7 </t>
  </si>
  <si>
    <t>קרטון דואר RSC חד גלי מחוזק</t>
  </si>
  <si>
    <t>K244 C</t>
  </si>
  <si>
    <t xml:space="preserve">428    גר' / מ"ר </t>
  </si>
  <si>
    <t xml:space="preserve">711  גר' </t>
  </si>
  <si>
    <t>(BCIׂ)
 3500 ניוטון (N)</t>
  </si>
  <si>
    <t>מידות פנים (מ"מ)</t>
  </si>
  <si>
    <t>גובה – 393</t>
  </si>
  <si>
    <t>רוחב – 393</t>
  </si>
  <si>
    <t>אורך – 590</t>
  </si>
  <si>
    <t>טולרנס</t>
  </si>
  <si>
    <t>3 ± מ"מ</t>
  </si>
  <si>
    <t xml:space="preserve">גובה –  265 </t>
  </si>
  <si>
    <t xml:space="preserve">גובה –265 </t>
  </si>
  <si>
    <t>גובה –  265</t>
  </si>
  <si>
    <t>אורך – 400 380</t>
  </si>
  <si>
    <r>
      <t xml:space="preserve">קופסאת קרטון לארכיב בגודל </t>
    </r>
    <r>
      <rPr>
        <u/>
        <sz val="11"/>
        <color theme="1"/>
        <rFont val="Arial"/>
        <family val="2"/>
        <scheme val="minor"/>
      </rPr>
      <t>רגיל</t>
    </r>
    <r>
      <rPr>
        <sz val="11"/>
        <color theme="1"/>
        <rFont val="Arial"/>
        <family val="2"/>
        <scheme val="minor"/>
      </rPr>
      <t xml:space="preserve"> ללא מכסה בלי הדפסה</t>
    </r>
  </si>
  <si>
    <r>
      <t xml:space="preserve">קופסאת קרטון לארכיב בגודל </t>
    </r>
    <r>
      <rPr>
        <u/>
        <sz val="11"/>
        <color theme="1"/>
        <rFont val="Arial"/>
        <family val="2"/>
        <scheme val="minor"/>
      </rPr>
      <t>רגיל</t>
    </r>
    <r>
      <rPr>
        <sz val="11"/>
        <color theme="1"/>
        <rFont val="Arial"/>
        <family val="2"/>
        <scheme val="minor"/>
      </rPr>
      <t xml:space="preserve"> עם מכסה בלי הדפסה</t>
    </r>
  </si>
  <si>
    <r>
      <t xml:space="preserve">קופסאת קרטון לארכיב בגודל </t>
    </r>
    <r>
      <rPr>
        <u/>
        <sz val="11"/>
        <color theme="1"/>
        <rFont val="Arial"/>
        <family val="2"/>
        <scheme val="minor"/>
      </rPr>
      <t>רגיל</t>
    </r>
    <r>
      <rPr>
        <sz val="11"/>
        <color theme="1"/>
        <rFont val="Arial"/>
        <family val="2"/>
        <scheme val="minor"/>
      </rPr>
      <t xml:space="preserve"> ללא מכסה עם הדפסה</t>
    </r>
  </si>
  <si>
    <r>
      <t xml:space="preserve">קופסאת קרטון לארכיב בגודל </t>
    </r>
    <r>
      <rPr>
        <u/>
        <sz val="11"/>
        <color theme="1"/>
        <rFont val="Arial"/>
        <family val="2"/>
        <scheme val="minor"/>
      </rPr>
      <t>רגיל</t>
    </r>
    <r>
      <rPr>
        <sz val="11"/>
        <color theme="1"/>
        <rFont val="Arial"/>
        <family val="2"/>
        <scheme val="minor"/>
      </rPr>
      <t xml:space="preserve"> עם מכסה עם הדפסה</t>
    </r>
  </si>
  <si>
    <r>
      <t xml:space="preserve">קופסאת קרטון בגודל </t>
    </r>
    <r>
      <rPr>
        <u/>
        <sz val="11"/>
        <color theme="1"/>
        <rFont val="Arial"/>
        <family val="2"/>
        <scheme val="minor"/>
      </rPr>
      <t>רגיל</t>
    </r>
    <r>
      <rPr>
        <sz val="11"/>
        <color theme="1"/>
        <rFont val="Arial"/>
        <family val="2"/>
        <scheme val="minor"/>
      </rPr>
      <t xml:space="preserve"> לגניזה לצמיתות (עם ציפוי פנימי) עם מכסה ללא הדפסה</t>
    </r>
  </si>
  <si>
    <r>
      <t xml:space="preserve">קופסאת קרטון בגודל </t>
    </r>
    <r>
      <rPr>
        <u/>
        <sz val="11"/>
        <color theme="1"/>
        <rFont val="Arial"/>
        <family val="2"/>
        <scheme val="minor"/>
      </rPr>
      <t>רגיל</t>
    </r>
    <r>
      <rPr>
        <sz val="11"/>
        <color theme="1"/>
        <rFont val="Arial"/>
        <family val="2"/>
        <scheme val="minor"/>
      </rPr>
      <t xml:space="preserve"> לגניזה לצמיתות (עם ציפוי פנימי) עם מכסה ועם הדפסה</t>
    </r>
  </si>
  <si>
    <r>
      <t xml:space="preserve">קופסאת קרטון לארכיב בגודל </t>
    </r>
    <r>
      <rPr>
        <u/>
        <sz val="11"/>
        <color theme="1"/>
        <rFont val="Arial"/>
        <family val="2"/>
        <scheme val="minor"/>
      </rPr>
      <t>גדול</t>
    </r>
    <r>
      <rPr>
        <sz val="11"/>
        <color theme="1"/>
        <rFont val="Arial"/>
        <family val="2"/>
        <scheme val="minor"/>
      </rPr>
      <t xml:space="preserve"> עם מכסה בלי הדפסה</t>
    </r>
  </si>
  <si>
    <r>
      <t xml:space="preserve">קופסאת קרטון לארכיב בגודל </t>
    </r>
    <r>
      <rPr>
        <u/>
        <sz val="11"/>
        <color theme="1"/>
        <rFont val="Arial"/>
        <family val="2"/>
        <scheme val="minor"/>
      </rPr>
      <t>מיוחד</t>
    </r>
    <r>
      <rPr>
        <sz val="11"/>
        <color theme="1"/>
        <rFont val="Arial"/>
        <family val="2"/>
        <scheme val="minor"/>
      </rPr>
      <t xml:space="preserve"> עם מכסה בלי הדפסה</t>
    </r>
  </si>
  <si>
    <r>
      <t xml:space="preserve">קופסאת קרטון לארכיב </t>
    </r>
    <r>
      <rPr>
        <u/>
        <sz val="11"/>
        <color theme="1"/>
        <rFont val="Arial"/>
        <family val="2"/>
        <scheme val="minor"/>
      </rPr>
      <t>בגודל</t>
    </r>
    <r>
      <rPr>
        <sz val="11"/>
        <color theme="1"/>
        <rFont val="Arial"/>
        <family val="2"/>
        <scheme val="minor"/>
      </rPr>
      <t xml:space="preserve"> </t>
    </r>
    <r>
      <rPr>
        <u/>
        <sz val="11"/>
        <color theme="1"/>
        <rFont val="Arial"/>
        <family val="2"/>
        <scheme val="minor"/>
      </rPr>
      <t>1/2</t>
    </r>
    <r>
      <rPr>
        <sz val="11"/>
        <color theme="1"/>
        <rFont val="Arial"/>
        <family val="2"/>
        <scheme val="minor"/>
      </rPr>
      <t xml:space="preserve"> עם מכסה בלי הדפסה</t>
    </r>
  </si>
  <si>
    <r>
      <t xml:space="preserve">קופסאת קרטון לארכיב </t>
    </r>
    <r>
      <rPr>
        <u/>
        <sz val="11"/>
        <color theme="1"/>
        <rFont val="Arial"/>
        <family val="2"/>
        <scheme val="minor"/>
      </rPr>
      <t>בגודל</t>
    </r>
    <r>
      <rPr>
        <sz val="11"/>
        <color theme="1"/>
        <rFont val="Arial"/>
        <family val="2"/>
        <scheme val="minor"/>
      </rPr>
      <t xml:space="preserve"> </t>
    </r>
    <r>
      <rPr>
        <u/>
        <sz val="11"/>
        <color theme="1"/>
        <rFont val="Arial"/>
        <family val="2"/>
        <scheme val="minor"/>
      </rPr>
      <t>1/6</t>
    </r>
    <r>
      <rPr>
        <sz val="11"/>
        <color theme="1"/>
        <rFont val="Arial"/>
        <family val="2"/>
        <scheme val="minor"/>
      </rPr>
      <t xml:space="preserve"> עם מכסה בלי הדפסה</t>
    </r>
  </si>
  <si>
    <t>מפרטי קרטון</t>
  </si>
  <si>
    <t>מפרט טכני מס' 1 א</t>
  </si>
  <si>
    <t>מפרט טכני מס' 2 א</t>
  </si>
  <si>
    <t>קרטון פטנט לפתיחה קלה</t>
  </si>
  <si>
    <t>אחסון תיקים  של רשומות נייר מידות 350*250</t>
  </si>
  <si>
    <t>הדפסה בתיאום מראש</t>
  </si>
  <si>
    <t>מפרט טכני מס' 3 א</t>
  </si>
  <si>
    <t>מפרט טכני מס' 4 א</t>
  </si>
  <si>
    <t>הדפסה בתאום מראש, עם מכסה, קלות שליפה</t>
  </si>
  <si>
    <t>ראה מפרט טכני מספר 1 א בגיליונות הבאים</t>
  </si>
  <si>
    <t>ראה מפרט טכני מספר  2 א בגיליונות הבאים</t>
  </si>
  <si>
    <t>ראה מפרט טכני מספר 3 א בגיליונות הבאים. כמות מינ' להזמנה ראשונה בלבד - 200 יח'.</t>
  </si>
  <si>
    <t>ראה מפרט טכני מספר 4 א בגיליונות הבאים. כמות מינ' להזמנה ראשונה בלבד - 200 יח'.</t>
  </si>
  <si>
    <t xml:space="preserve">מיכל ארכיוני לאחסנת תיקים לצמיתות, פטנט (פתיחה מהירה), ללא הדפסה </t>
  </si>
  <si>
    <t>מיכל ארכיוני לאחסנת תיקים לצמיתות, פטנט (פתיחה מהירה), ללא הדפסה</t>
  </si>
  <si>
    <t>מיכל ארכיוני לאחסנת תיקים לצמיתות, פטנט (פתיחה מהירה), עם הדפסה</t>
  </si>
  <si>
    <r>
      <t xml:space="preserve">קופסאת קרטון לארכיב בגודל </t>
    </r>
    <r>
      <rPr>
        <u/>
        <sz val="11"/>
        <rFont val="Arial"/>
        <family val="2"/>
        <scheme val="minor"/>
      </rPr>
      <t>רגיל</t>
    </r>
    <r>
      <rPr>
        <sz val="11"/>
        <rFont val="Arial"/>
        <family val="2"/>
        <scheme val="minor"/>
      </rPr>
      <t xml:space="preserve"> ללא מכסה בלי הדפסה, פטנט פתיחה מהירה</t>
    </r>
  </si>
  <si>
    <r>
      <t xml:space="preserve">קופסאת קרטון לארכיב בגודל </t>
    </r>
    <r>
      <rPr>
        <u/>
        <sz val="11"/>
        <rFont val="Arial"/>
        <family val="2"/>
        <scheme val="minor"/>
      </rPr>
      <t>רגיל</t>
    </r>
    <r>
      <rPr>
        <sz val="11"/>
        <rFont val="Arial"/>
        <family val="2"/>
        <scheme val="minor"/>
      </rPr>
      <t xml:space="preserve"> עם מכסה בלי הדפסה, פטנט פתיחה מהירה</t>
    </r>
  </si>
  <si>
    <r>
      <t xml:space="preserve">קופסאת קרטון לארכיב בגודל </t>
    </r>
    <r>
      <rPr>
        <u/>
        <sz val="11"/>
        <rFont val="Arial"/>
        <family val="2"/>
        <scheme val="minor"/>
      </rPr>
      <t>רגיל</t>
    </r>
    <r>
      <rPr>
        <sz val="11"/>
        <rFont val="Arial"/>
        <family val="2"/>
        <scheme val="minor"/>
      </rPr>
      <t xml:space="preserve"> ללא מכסה עם הדפסה, פטנט פתיחה מהירה</t>
    </r>
  </si>
  <si>
    <r>
      <t xml:space="preserve">קופסאת קרטון לארכיב בגודל </t>
    </r>
    <r>
      <rPr>
        <u/>
        <sz val="11"/>
        <rFont val="Arial"/>
        <family val="2"/>
        <scheme val="minor"/>
      </rPr>
      <t>רגיל</t>
    </r>
    <r>
      <rPr>
        <sz val="11"/>
        <rFont val="Arial"/>
        <family val="2"/>
        <scheme val="minor"/>
      </rPr>
      <t xml:space="preserve"> עם מכסה עם הדפסה, פטנט פתיחה מהירה</t>
    </r>
  </si>
  <si>
    <r>
      <t xml:space="preserve">קופסאת קרטון לארכיב פטנט בגודל </t>
    </r>
    <r>
      <rPr>
        <u/>
        <sz val="11"/>
        <color theme="1"/>
        <rFont val="Arial"/>
        <family val="2"/>
        <scheme val="minor"/>
      </rPr>
      <t>רגיל</t>
    </r>
    <r>
      <rPr>
        <sz val="11"/>
        <color theme="1"/>
        <rFont val="Arial"/>
        <family val="2"/>
        <scheme val="minor"/>
      </rPr>
      <t xml:space="preserve"> ללא מכסה בלי הדפסה</t>
    </r>
  </si>
  <si>
    <r>
      <t xml:space="preserve">קופסאת קרטון לארכיב פטנט בגודל </t>
    </r>
    <r>
      <rPr>
        <u/>
        <sz val="11"/>
        <color theme="1"/>
        <rFont val="Arial"/>
        <family val="2"/>
        <scheme val="minor"/>
      </rPr>
      <t>רגיל</t>
    </r>
    <r>
      <rPr>
        <sz val="11"/>
        <color theme="1"/>
        <rFont val="Arial"/>
        <family val="2"/>
        <scheme val="minor"/>
      </rPr>
      <t xml:space="preserve"> עם מכסה בלי הדפסה</t>
    </r>
  </si>
  <si>
    <r>
      <t xml:space="preserve">קופסאת קרטון לארכיב פטנט בגודל </t>
    </r>
    <r>
      <rPr>
        <u/>
        <sz val="11"/>
        <color theme="1"/>
        <rFont val="Arial"/>
        <family val="2"/>
        <scheme val="minor"/>
      </rPr>
      <t>רגיל</t>
    </r>
    <r>
      <rPr>
        <sz val="11"/>
        <color theme="1"/>
        <rFont val="Arial"/>
        <family val="2"/>
        <scheme val="minor"/>
      </rPr>
      <t xml:space="preserve"> ללא מכסה עם הדפסה</t>
    </r>
  </si>
  <si>
    <r>
      <t xml:space="preserve">קופסאת קרטון לארכיב פטנט בגודל </t>
    </r>
    <r>
      <rPr>
        <u/>
        <sz val="11"/>
        <color theme="1"/>
        <rFont val="Arial"/>
        <family val="2"/>
        <scheme val="minor"/>
      </rPr>
      <t>רגיל</t>
    </r>
    <r>
      <rPr>
        <sz val="11"/>
        <color theme="1"/>
        <rFont val="Arial"/>
        <family val="2"/>
        <scheme val="minor"/>
      </rPr>
      <t xml:space="preserve"> עם מכסה עם הדפסה</t>
    </r>
  </si>
  <si>
    <t>שימת לב המציעים כי בכתב הכמויות מפורטות יחידות מידה של "חבילה" או "סט" המכילות כמויות שונות של פריטים בודדים.
 בכוונת עורך המכרז לקבל הצעות עבור יחידת מידה זו, בהתאם לכמות הפריטים שצריכה להכיל – כפי שצוין בכתב הכמויות.</t>
  </si>
  <si>
    <t>בכל שורה בה נדרשת תוצרת ספציפית, ניתן להציג שווה ערך שיהיה כפוף לאישורו של עורך המכרז. 
ככל שהפריט שהוצג כשווה ערך אינו עומד בדרישות מבחינת המפרט הטכני ודרישות צוות המשנה, רשאי עורך המכרז לפסול את הצעת המציע.</t>
  </si>
  <si>
    <r>
      <t xml:space="preserve">בלוק מנייר </t>
    </r>
    <r>
      <rPr>
        <b/>
        <sz val="11"/>
        <rFont val="Arial"/>
        <family val="2"/>
      </rPr>
      <t>% 100 ממוחזר</t>
    </r>
    <r>
      <rPr>
        <sz val="11"/>
        <rFont val="Arial"/>
        <family val="2"/>
      </rPr>
      <t xml:space="preserve"> לכתיבה בצבע טבעי במידה A5</t>
    </r>
    <r>
      <rPr>
        <sz val="11"/>
        <rFont val="Calibri"/>
        <family val="2"/>
      </rPr>
      <t xml:space="preserve"> </t>
    </r>
    <r>
      <rPr>
        <sz val="11"/>
        <rFont val="Arial"/>
        <family val="2"/>
      </rPr>
      <t> שורה / משובץ 50 דף</t>
    </r>
  </si>
  <si>
    <r>
      <t xml:space="preserve">בלוק מנייר </t>
    </r>
    <r>
      <rPr>
        <b/>
        <sz val="11"/>
        <rFont val="Arial"/>
        <family val="2"/>
      </rPr>
      <t>% 100 ממוחזר</t>
    </r>
    <r>
      <rPr>
        <sz val="11"/>
        <rFont val="Arial"/>
        <family val="2"/>
      </rPr>
      <t xml:space="preserve"> לכתיבה בצבע טבעי במידה A4</t>
    </r>
    <r>
      <rPr>
        <sz val="11"/>
        <rFont val="Calibri"/>
        <family val="2"/>
      </rPr>
      <t xml:space="preserve"> </t>
    </r>
    <r>
      <rPr>
        <sz val="11"/>
        <rFont val="Arial"/>
        <family val="2"/>
      </rPr>
      <t> שורה / משובץ 50 דף</t>
    </r>
  </si>
  <si>
    <r>
      <t xml:space="preserve">בלוק לכתיבה במידה A4 מנייר % 100 ממוחזר בצבע טבעי בדרגת לובן לפחות </t>
    </r>
    <r>
      <rPr>
        <sz val="11"/>
        <rFont val="Calibri"/>
        <family val="2"/>
      </rPr>
      <t xml:space="preserve">ISO </t>
    </r>
    <r>
      <rPr>
        <sz val="11"/>
        <rFont val="Arial"/>
        <family val="2"/>
      </rPr>
      <t> 63 במשקל מרחבי 75 עד 80 גר' שורה / משובץ 50 דף בבלוק</t>
    </r>
  </si>
  <si>
    <r>
      <t xml:space="preserve">בלוק לכתיבה במידה A5 מנייר % 100 ממוחזר בצבע טבעי בדרגת לובן לפחות </t>
    </r>
    <r>
      <rPr>
        <sz val="11"/>
        <rFont val="Calibri"/>
        <family val="2"/>
      </rPr>
      <t xml:space="preserve">ISO </t>
    </r>
    <r>
      <rPr>
        <sz val="11"/>
        <rFont val="Arial"/>
        <family val="2"/>
      </rPr>
      <t> 63 במשקל מרחבי 75 עד 80 גר' שורה / משובץ 50 דף בבלוק</t>
    </r>
  </si>
  <si>
    <r>
      <rPr>
        <b/>
        <sz val="11"/>
        <rFont val="Arial"/>
        <family val="2"/>
        <scheme val="minor"/>
      </rPr>
      <t>נייר 100% ממוחזר</t>
    </r>
    <r>
      <rPr>
        <sz val="11"/>
        <rFont val="Arial"/>
        <family val="2"/>
        <scheme val="minor"/>
      </rPr>
      <t xml:space="preserve"> משקל 80 גר' למ"ר, בדרגת לובן לפחות ISO 63,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t>
    </r>
  </si>
  <si>
    <t>מכונת כריכה ספירלה אוטומטית</t>
  </si>
  <si>
    <t>מכונה ידנית לכריכת חוברות באמצעות ספירלות, עם או בלי בורר שוליים, גוף מכונה מברזל. עד 450 דף, ניקוב 25 דף עם שתי ידיות</t>
  </si>
  <si>
    <t>מכונה חשמלית לכריכת חוברות באמצעות ספירלות, עם בורר שוליים, הפעלה באמצעות פדל חשמלי, גוף כורך ממתכת עם מיכל פסולת נשלף. כפתור ביטול חורים בתהליך ניקוב. עד 500 דף, ניקוב 20 דף, 21 חורים</t>
  </si>
  <si>
    <r>
      <rPr>
        <b/>
        <u/>
        <sz val="11"/>
        <color theme="1"/>
        <rFont val="Arial"/>
        <family val="2"/>
        <scheme val="minor"/>
      </rPr>
      <t>הסבר מילולי</t>
    </r>
    <r>
      <rPr>
        <sz val="11"/>
        <color theme="1"/>
        <rFont val="Arial"/>
        <family val="2"/>
        <charset val="177"/>
        <scheme val="minor"/>
      </rPr>
      <t>:</t>
    </r>
  </si>
  <si>
    <t>מובהר כי טבלה זו הינה טבלת עזר לשימוש המציע בלבד. הצעת המציע תוגש, כמפורט במסמכי המכרז בנספח 7.</t>
  </si>
  <si>
    <t>פריטים חדשים- כהגדרת המונח בנספח 0 למסמכי המכרז</t>
  </si>
  <si>
    <t>כהגדרת המונח בנספח 0 למסמכי המכרז</t>
  </si>
  <si>
    <t>כהגדרת המונח בנספח 0 במסמכי המכרז</t>
  </si>
  <si>
    <t>דוגמא לאופן שקלול פריטים תוצרת הארץ</t>
  </si>
  <si>
    <t>לסימון באם הפריט מתוצרת עוטף עזה</t>
  </si>
  <si>
    <t>לסימון באם הפריט מתוצרת הארץ</t>
  </si>
  <si>
    <t>לסימון באם הפריט נהנה מאיסור אפליה</t>
  </si>
  <si>
    <r>
      <t>נחשב את אחוז ההנחה המשלים (</t>
    </r>
    <r>
      <rPr>
        <u/>
        <sz val="11"/>
        <color theme="1"/>
        <rFont val="Arial"/>
        <family val="2"/>
        <charset val="177"/>
        <scheme val="minor"/>
      </rPr>
      <t>אחוז הנחה מתואם לאחר פקטור תוצרת הארץ</t>
    </r>
    <r>
      <rPr>
        <sz val="11"/>
        <color theme="1"/>
        <rFont val="Arial"/>
        <family val="2"/>
        <charset val="177"/>
        <scheme val="minor"/>
      </rPr>
      <t xml:space="preserve">) ונכפיל אותו במשקל לפריט על מנת לקבל את </t>
    </r>
    <r>
      <rPr>
        <u/>
        <sz val="11"/>
        <color theme="1"/>
        <rFont val="Arial"/>
        <family val="2"/>
        <charset val="177"/>
        <scheme val="minor"/>
      </rPr>
      <t>אחוז ההנחה המשוקלל לפריט</t>
    </r>
    <r>
      <rPr>
        <sz val="11"/>
        <color theme="1"/>
        <rFont val="Arial"/>
        <family val="2"/>
        <charset val="177"/>
        <scheme val="minor"/>
      </rPr>
      <t>.</t>
    </r>
  </si>
  <si>
    <r>
      <t xml:space="preserve">נסכום את אחוז ההנחה המשוקלל לכל הפריטים של אותו ספק ונקבל את </t>
    </r>
    <r>
      <rPr>
        <u/>
        <sz val="11"/>
        <color theme="1"/>
        <rFont val="Arial"/>
        <family val="2"/>
        <charset val="177"/>
        <scheme val="minor"/>
      </rPr>
      <t>אחוז ההנחה המשוקלל לאחר הפעלת פקטור תוצרת הארץ</t>
    </r>
    <r>
      <rPr>
        <sz val="11"/>
        <color theme="1"/>
        <rFont val="Arial"/>
        <family val="2"/>
        <charset val="177"/>
        <scheme val="minor"/>
      </rPr>
      <t>.</t>
    </r>
  </si>
  <si>
    <r>
      <t xml:space="preserve">מחיר זה נחלק ב1.15 להעדפת תוצרת הארץ. נקבל </t>
    </r>
    <r>
      <rPr>
        <u/>
        <sz val="11"/>
        <color theme="1"/>
        <rFont val="Arial"/>
        <family val="2"/>
        <charset val="177"/>
        <scheme val="minor"/>
      </rPr>
      <t>פקטור לפריט מתוצרת הארץ</t>
    </r>
    <r>
      <rPr>
        <sz val="11"/>
        <color theme="1"/>
        <rFont val="Arial"/>
        <family val="2"/>
        <charset val="177"/>
        <scheme val="minor"/>
      </rPr>
      <t>.</t>
    </r>
  </si>
  <si>
    <t>* בגין פריט מתוצרת עוטף עזה, נחלק את המחיר ב1.2 לאחר ההנחה המוצעת של הספק.</t>
  </si>
  <si>
    <t>במקרים בהם אחד המציעים הצהיר על פריט מוצע כי הוא נהנה מאיסור אפליה בהתאם לאמנות בינלאומיות, אזי יחולו הכללים המופיעים במסמכי המכרז.</t>
  </si>
  <si>
    <t>מובהר כי דוגמא זו הינה טבלת עזר לשימוש המציע בלבד. הנוסח המחייב הינו כמפורט במסמכי המכרז.</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</si>
</sst>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quot;₪&quot;\ #,##0.00"/>
    <numFmt numFmtId="165" formatCode="[$₪-40D]\ #,##0.00"/>
  </numFmts>
  <fonts count="41" x14ac:knownFonts="1">
    <font>
      <sz val="10"/>
      <name val="Arial"/>
      <family val="2"/>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0"/>
      <name val="Arial"/>
      <family val="2"/>
    </font>
    <font>
      <b/>
      <sz val="11"/>
      <color theme="1"/>
      <name val="Arial"/>
      <family val="2"/>
      <scheme val="minor"/>
    </font>
    <font>
      <b/>
      <sz val="11"/>
      <color theme="1"/>
      <name val="Arial"/>
      <family val="2"/>
      <charset val="177"/>
      <scheme val="minor"/>
    </font>
    <font>
      <b/>
      <sz val="10"/>
      <color theme="4" tint="-0.249977111117893"/>
      <name val="Arial"/>
      <family val="2"/>
    </font>
    <font>
      <b/>
      <sz val="13"/>
      <color theme="1"/>
      <name val="Arial"/>
      <family val="2"/>
      <charset val="177"/>
      <scheme val="minor"/>
    </font>
    <font>
      <sz val="11"/>
      <color theme="1"/>
      <name val="Arial"/>
      <family val="2"/>
      <scheme val="minor"/>
    </font>
    <font>
      <b/>
      <sz val="11"/>
      <color indexed="8"/>
      <name val="Arial"/>
      <family val="2"/>
      <scheme val="minor"/>
    </font>
    <font>
      <sz val="10"/>
      <color indexed="8"/>
      <name val="Arial"/>
      <family val="2"/>
    </font>
    <font>
      <sz val="11"/>
      <name val="Arial"/>
      <family val="2"/>
      <scheme val="minor"/>
    </font>
    <font>
      <sz val="11"/>
      <color rgb="FFFF0000"/>
      <name val="Arial"/>
      <family val="2"/>
      <scheme val="minor"/>
    </font>
    <font>
      <b/>
      <u/>
      <sz val="11"/>
      <color theme="1"/>
      <name val="Arial"/>
      <family val="2"/>
      <scheme val="minor"/>
    </font>
    <font>
      <sz val="11"/>
      <color indexed="9"/>
      <name val="Arial"/>
      <family val="2"/>
      <scheme val="minor"/>
    </font>
    <font>
      <sz val="11"/>
      <color indexed="8"/>
      <name val="Arial"/>
      <family val="2"/>
      <scheme val="minor"/>
    </font>
    <font>
      <u/>
      <sz val="11"/>
      <name val="Arial"/>
      <family val="2"/>
      <scheme val="minor"/>
    </font>
    <font>
      <b/>
      <sz val="11"/>
      <name val="Arial"/>
      <family val="2"/>
      <scheme val="minor"/>
    </font>
    <font>
      <b/>
      <sz val="14"/>
      <color theme="1"/>
      <name val="Arial"/>
      <family val="2"/>
      <scheme val="minor"/>
    </font>
    <font>
      <b/>
      <sz val="24"/>
      <color theme="1"/>
      <name val="Arial"/>
      <family val="2"/>
      <scheme val="minor"/>
    </font>
    <font>
      <b/>
      <sz val="11"/>
      <color theme="2"/>
      <name val="Arial"/>
      <family val="2"/>
      <scheme val="minor"/>
    </font>
    <font>
      <sz val="11"/>
      <color theme="2"/>
      <name val="Arial"/>
      <family val="2"/>
      <scheme val="minor"/>
    </font>
    <font>
      <b/>
      <sz val="18"/>
      <color theme="2"/>
      <name val="Arial"/>
      <family val="2"/>
      <scheme val="minor"/>
    </font>
    <font>
      <u/>
      <sz val="11"/>
      <color theme="1"/>
      <name val="Arial"/>
      <family val="2"/>
      <charset val="177"/>
      <scheme val="minor"/>
    </font>
    <font>
      <sz val="11"/>
      <name val="Calibri"/>
      <family val="2"/>
    </font>
    <font>
      <sz val="11"/>
      <name val="Arial"/>
      <family val="2"/>
    </font>
    <font>
      <b/>
      <sz val="11"/>
      <name val="Arial"/>
      <family val="2"/>
    </font>
    <font>
      <u/>
      <sz val="11"/>
      <color theme="1"/>
      <name val="Arial"/>
      <family val="2"/>
      <scheme val="minor"/>
    </font>
    <font>
      <b/>
      <sz val="20"/>
      <color theme="1"/>
      <name val="Arial"/>
      <family val="2"/>
      <scheme val="minor"/>
    </font>
    <font>
      <b/>
      <sz val="16"/>
      <name val="Arial"/>
      <family val="2"/>
    </font>
    <font>
      <b/>
      <sz val="10"/>
      <color theme="1"/>
      <name val="Arial"/>
      <family val="2"/>
      <scheme val="minor"/>
    </font>
  </fonts>
  <fills count="10">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theme="4" tint="0.5999938962981048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0">
    <xf numFmtId="0" fontId="0" fillId="0" borderId="0"/>
    <xf numFmtId="0" fontId="12" fillId="0" borderId="0"/>
    <xf numFmtId="0" fontId="11" fillId="0" borderId="0"/>
    <xf numFmtId="0" fontId="13" fillId="0" borderId="0"/>
    <xf numFmtId="0" fontId="20" fillId="0" borderId="0"/>
    <xf numFmtId="0" fontId="10" fillId="0" borderId="0"/>
    <xf numFmtId="0" fontId="13" fillId="0" borderId="0"/>
    <xf numFmtId="0" fontId="8" fillId="0" borderId="0"/>
    <xf numFmtId="9" fontId="8" fillId="0" borderId="0" applyFont="0" applyFill="0" applyBorder="0" applyAlignment="0" applyProtection="0"/>
    <xf numFmtId="0" fontId="5" fillId="0" borderId="0"/>
  </cellStyleXfs>
  <cellXfs count="332">
    <xf numFmtId="0" fontId="0" fillId="0" borderId="0" xfId="0"/>
    <xf numFmtId="0" fontId="11" fillId="0" borderId="0" xfId="2"/>
    <xf numFmtId="0" fontId="17" fillId="4" borderId="5" xfId="2" applyFont="1" applyFill="1" applyBorder="1" applyAlignment="1">
      <alignment horizontal="center" vertical="center" wrapText="1"/>
    </xf>
    <xf numFmtId="0" fontId="17" fillId="4" borderId="16" xfId="2" applyFont="1" applyFill="1" applyBorder="1" applyAlignment="1">
      <alignment horizontal="center" vertical="center" wrapText="1"/>
    </xf>
    <xf numFmtId="3" fontId="11" fillId="0" borderId="8" xfId="2" applyNumberFormat="1" applyBorder="1"/>
    <xf numFmtId="3" fontId="11" fillId="0" borderId="9" xfId="2" applyNumberFormat="1" applyBorder="1"/>
    <xf numFmtId="3" fontId="11" fillId="0" borderId="7" xfId="2" applyNumberFormat="1" applyBorder="1"/>
    <xf numFmtId="0" fontId="11" fillId="0" borderId="10" xfId="2" applyBorder="1"/>
    <xf numFmtId="0" fontId="11" fillId="0" borderId="11" xfId="2" applyBorder="1"/>
    <xf numFmtId="0" fontId="11" fillId="0" borderId="12" xfId="2" applyBorder="1"/>
    <xf numFmtId="0" fontId="11" fillId="0" borderId="10" xfId="2" applyBorder="1" applyAlignment="1">
      <alignment horizontal="right" indent="1"/>
    </xf>
    <xf numFmtId="0" fontId="11" fillId="0" borderId="11" xfId="2" applyBorder="1" applyAlignment="1">
      <alignment horizontal="right" indent="1"/>
    </xf>
    <xf numFmtId="0" fontId="11" fillId="0" borderId="12" xfId="2" applyBorder="1" applyAlignment="1">
      <alignment horizontal="right" indent="1"/>
    </xf>
    <xf numFmtId="0" fontId="11" fillId="0" borderId="24" xfId="2" applyBorder="1"/>
    <xf numFmtId="0" fontId="15" fillId="0" borderId="15" xfId="2" applyFont="1" applyFill="1" applyBorder="1" applyAlignment="1">
      <alignment horizontal="center" vertical="center" wrapText="1"/>
    </xf>
    <xf numFmtId="0" fontId="14" fillId="0" borderId="5" xfId="2" applyFont="1" applyBorder="1" applyAlignment="1">
      <alignment horizontal="center" vertical="center" wrapText="1"/>
    </xf>
    <xf numFmtId="0" fontId="18" fillId="0" borderId="19" xfId="2" applyFont="1" applyFill="1" applyBorder="1" applyAlignment="1">
      <alignment horizontal="center" vertical="center"/>
    </xf>
    <xf numFmtId="0" fontId="18" fillId="0" borderId="22" xfId="2" applyFont="1" applyFill="1" applyBorder="1" applyAlignment="1">
      <alignment horizontal="center" vertical="center"/>
    </xf>
    <xf numFmtId="0" fontId="18" fillId="0" borderId="10" xfId="2" applyFont="1" applyFill="1" applyBorder="1" applyAlignment="1">
      <alignment horizontal="center" vertical="center"/>
    </xf>
    <xf numFmtId="0" fontId="18" fillId="0" borderId="11" xfId="2" applyFont="1" applyFill="1" applyBorder="1" applyAlignment="1">
      <alignment horizontal="center" vertical="center"/>
    </xf>
    <xf numFmtId="0" fontId="18" fillId="0" borderId="12" xfId="2" applyFont="1" applyFill="1" applyBorder="1" applyAlignment="1">
      <alignment horizontal="center" vertical="center"/>
    </xf>
    <xf numFmtId="0" fontId="18" fillId="0" borderId="20" xfId="2" applyFont="1" applyFill="1" applyBorder="1" applyAlignment="1">
      <alignment horizontal="center" vertical="center"/>
    </xf>
    <xf numFmtId="0" fontId="18" fillId="0" borderId="21" xfId="2" applyFont="1" applyFill="1" applyBorder="1" applyAlignment="1">
      <alignment horizontal="center" vertical="center"/>
    </xf>
    <xf numFmtId="0" fontId="18" fillId="0" borderId="23" xfId="2" applyFont="1" applyBorder="1" applyAlignment="1">
      <alignment horizontal="center" vertical="center"/>
    </xf>
    <xf numFmtId="0" fontId="14" fillId="0" borderId="17" xfId="2" applyFont="1" applyBorder="1" applyAlignment="1">
      <alignment horizontal="center" vertical="center" wrapText="1"/>
    </xf>
    <xf numFmtId="0" fontId="18" fillId="0" borderId="0" xfId="5" applyFont="1" applyAlignment="1">
      <alignment horizontal="center" vertical="center" wrapText="1"/>
    </xf>
    <xf numFmtId="164" fontId="21" fillId="0" borderId="1" xfId="3" applyNumberFormat="1" applyFont="1" applyFill="1" applyBorder="1" applyAlignment="1">
      <alignment horizontal="center" vertical="center" wrapText="1"/>
    </xf>
    <xf numFmtId="0" fontId="21" fillId="0" borderId="1" xfId="3" applyFont="1" applyFill="1" applyBorder="1" applyAlignment="1">
      <alignment horizontal="center" vertical="center" wrapText="1"/>
    </xf>
    <xf numFmtId="0" fontId="18" fillId="0" borderId="1" xfId="5" applyFont="1" applyBorder="1" applyAlignment="1">
      <alignment horizontal="center" vertical="center" wrapText="1"/>
    </xf>
    <xf numFmtId="0" fontId="18" fillId="0" borderId="1" xfId="5" applyFont="1" applyFill="1" applyBorder="1" applyAlignment="1">
      <alignment horizontal="center" vertical="center" wrapText="1"/>
    </xf>
    <xf numFmtId="0" fontId="21" fillId="0" borderId="1" xfId="6" applyNumberFormat="1" applyFont="1" applyFill="1" applyBorder="1" applyAlignment="1">
      <alignment horizontal="center" vertical="center" wrapText="1"/>
    </xf>
    <xf numFmtId="0" fontId="21" fillId="0" borderId="1" xfId="6" applyFont="1" applyFill="1" applyBorder="1" applyAlignment="1">
      <alignment horizontal="center" vertical="center" wrapText="1"/>
    </xf>
    <xf numFmtId="0" fontId="21" fillId="0" borderId="1" xfId="6" applyFont="1" applyFill="1" applyBorder="1" applyAlignment="1">
      <alignment horizontal="center" vertical="center" wrapText="1" shrinkToFit="1"/>
    </xf>
    <xf numFmtId="0" fontId="21" fillId="0" borderId="1" xfId="6" applyFont="1" applyBorder="1" applyAlignment="1">
      <alignment horizontal="center" vertical="center" wrapText="1"/>
    </xf>
    <xf numFmtId="0" fontId="21" fillId="0" borderId="0" xfId="6" applyFont="1" applyFill="1" applyBorder="1" applyAlignment="1">
      <alignment horizontal="center" vertical="center" wrapText="1"/>
    </xf>
    <xf numFmtId="0" fontId="25" fillId="0" borderId="1" xfId="6" applyFont="1" applyFill="1" applyBorder="1" applyAlignment="1">
      <alignment horizontal="center" vertical="center" wrapText="1" shrinkToFit="1"/>
    </xf>
    <xf numFmtId="0" fontId="18" fillId="0" borderId="0" xfId="5" applyFont="1" applyFill="1" applyAlignment="1">
      <alignment horizontal="center" vertical="center" wrapText="1"/>
    </xf>
    <xf numFmtId="0" fontId="18" fillId="0" borderId="0" xfId="5"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1" xfId="6" applyFont="1" applyFill="1" applyBorder="1" applyAlignment="1" applyProtection="1">
      <alignment horizontal="center" vertical="center" wrapText="1"/>
    </xf>
    <xf numFmtId="0" fontId="21" fillId="0" borderId="1" xfId="6" applyFont="1" applyFill="1" applyBorder="1" applyAlignment="1">
      <alignment horizontal="center" vertical="center" wrapText="1" shrinkToFit="1" readingOrder="2"/>
    </xf>
    <xf numFmtId="0" fontId="21" fillId="0" borderId="1" xfId="5" applyFont="1" applyBorder="1" applyAlignment="1">
      <alignment horizontal="center" vertical="center" wrapText="1"/>
    </xf>
    <xf numFmtId="165" fontId="21" fillId="0" borderId="1" xfId="6" applyNumberFormat="1" applyFont="1" applyFill="1" applyBorder="1" applyAlignment="1">
      <alignment horizontal="center" vertical="center" wrapText="1"/>
    </xf>
    <xf numFmtId="165" fontId="21" fillId="0" borderId="0" xfId="6" applyNumberFormat="1" applyFont="1" applyFill="1" applyBorder="1" applyAlignment="1">
      <alignment horizontal="center" vertical="center" wrapText="1"/>
    </xf>
    <xf numFmtId="165" fontId="18" fillId="0" borderId="0" xfId="6" applyNumberFormat="1" applyFont="1" applyFill="1" applyBorder="1" applyAlignment="1">
      <alignment horizontal="center" vertical="center" wrapText="1"/>
    </xf>
    <xf numFmtId="165" fontId="21" fillId="0" borderId="1" xfId="6" applyNumberFormat="1" applyFont="1" applyFill="1" applyBorder="1" applyAlignment="1">
      <alignment horizontal="center" vertical="center" wrapText="1" shrinkToFit="1"/>
    </xf>
    <xf numFmtId="3" fontId="11" fillId="0" borderId="32" xfId="2" applyNumberFormat="1" applyBorder="1"/>
    <xf numFmtId="3" fontId="11" fillId="0" borderId="19" xfId="2" applyNumberFormat="1" applyBorder="1"/>
    <xf numFmtId="0" fontId="17" fillId="4" borderId="17" xfId="2" applyFont="1" applyFill="1" applyBorder="1" applyAlignment="1">
      <alignment horizontal="center" vertical="center" wrapText="1"/>
    </xf>
    <xf numFmtId="0" fontId="9" fillId="0" borderId="11" xfId="2" applyFont="1" applyBorder="1"/>
    <xf numFmtId="3" fontId="11" fillId="0" borderId="21" xfId="2" applyNumberFormat="1" applyBorder="1"/>
    <xf numFmtId="3" fontId="11" fillId="0" borderId="20" xfId="2" applyNumberFormat="1" applyBorder="1"/>
    <xf numFmtId="0" fontId="11" fillId="0" borderId="14" xfId="2" applyBorder="1" applyAlignment="1">
      <alignment horizontal="right" indent="1"/>
    </xf>
    <xf numFmtId="10" fontId="11" fillId="0" borderId="14" xfId="2" applyNumberFormat="1" applyBorder="1" applyAlignment="1">
      <alignment vertical="center"/>
    </xf>
    <xf numFmtId="0" fontId="18" fillId="0" borderId="32" xfId="2" applyFont="1" applyFill="1" applyBorder="1" applyAlignment="1">
      <alignment horizontal="center" vertical="center"/>
    </xf>
    <xf numFmtId="0" fontId="21" fillId="0" borderId="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6" xfId="3" applyFont="1" applyFill="1" applyBorder="1" applyAlignment="1">
      <alignment horizontal="center" vertical="center" wrapText="1"/>
    </xf>
    <xf numFmtId="0" fontId="18" fillId="0" borderId="27" xfId="3" applyFont="1" applyFill="1" applyBorder="1" applyAlignment="1">
      <alignment horizontal="center" vertical="center" wrapText="1"/>
    </xf>
    <xf numFmtId="0" fontId="18" fillId="0" borderId="6" xfId="5" applyFont="1" applyBorder="1" applyAlignment="1">
      <alignment horizontal="center" vertical="center" wrapText="1"/>
    </xf>
    <xf numFmtId="0" fontId="21" fillId="0" borderId="6" xfId="6" applyFont="1" applyFill="1" applyBorder="1" applyAlignment="1">
      <alignment horizontal="center" vertical="center" wrapText="1" shrinkToFit="1"/>
    </xf>
    <xf numFmtId="0" fontId="19" fillId="0" borderId="0" xfId="4" applyFont="1" applyFill="1" applyBorder="1" applyAlignment="1">
      <alignment horizontal="center" vertical="center" wrapText="1" shrinkToFit="1"/>
    </xf>
    <xf numFmtId="0" fontId="23" fillId="0" borderId="0" xfId="5" applyFont="1" applyFill="1" applyBorder="1" applyAlignment="1">
      <alignment horizontal="center" vertical="center" wrapText="1"/>
    </xf>
    <xf numFmtId="0" fontId="19" fillId="0" borderId="0" xfId="6" applyFont="1" applyFill="1" applyBorder="1" applyAlignment="1">
      <alignment horizontal="center" vertical="center" wrapText="1" shrinkToFit="1"/>
    </xf>
    <xf numFmtId="164" fontId="21" fillId="0" borderId="0" xfId="3" applyNumberFormat="1" applyFont="1" applyFill="1" applyBorder="1" applyAlignment="1">
      <alignment horizontal="center" vertical="center" wrapText="1"/>
    </xf>
    <xf numFmtId="0" fontId="18" fillId="0" borderId="0" xfId="6" applyNumberFormat="1" applyFont="1" applyFill="1" applyBorder="1" applyAlignment="1">
      <alignment horizontal="center" vertical="center" wrapText="1" readingOrder="2"/>
    </xf>
    <xf numFmtId="0" fontId="21" fillId="0" borderId="0" xfId="6" applyNumberFormat="1" applyFont="1" applyFill="1" applyBorder="1" applyAlignment="1">
      <alignment horizontal="center" vertical="center" wrapText="1"/>
    </xf>
    <xf numFmtId="0" fontId="21"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21" fillId="0" borderId="0" xfId="5" applyFont="1" applyFill="1" applyBorder="1" applyAlignment="1">
      <alignment horizontal="center" vertical="center" wrapText="1"/>
    </xf>
    <xf numFmtId="0" fontId="21" fillId="0" borderId="0" xfId="6" applyFont="1" applyFill="1" applyBorder="1" applyAlignment="1">
      <alignment horizontal="center" vertical="center" wrapText="1" shrinkToFit="1"/>
    </xf>
    <xf numFmtId="164" fontId="21" fillId="0" borderId="0" xfId="6" applyNumberFormat="1" applyFont="1" applyFill="1" applyBorder="1" applyAlignment="1">
      <alignment horizontal="center" vertical="center" wrapText="1"/>
    </xf>
    <xf numFmtId="2" fontId="18" fillId="0" borderId="0" xfId="5" applyNumberFormat="1" applyFont="1" applyFill="1" applyBorder="1" applyAlignment="1">
      <alignment horizontal="center" vertical="center" wrapText="1"/>
    </xf>
    <xf numFmtId="0" fontId="21" fillId="0" borderId="0" xfId="6" applyFont="1" applyFill="1" applyBorder="1" applyAlignment="1">
      <alignment horizontal="center" vertical="center"/>
    </xf>
    <xf numFmtId="44" fontId="21" fillId="0" borderId="0" xfId="6" applyNumberFormat="1" applyFont="1" applyFill="1" applyBorder="1" applyAlignment="1">
      <alignment horizontal="center" vertical="center" wrapText="1"/>
    </xf>
    <xf numFmtId="164" fontId="18" fillId="0" borderId="0" xfId="6" applyNumberFormat="1" applyFont="1" applyFill="1" applyBorder="1" applyAlignment="1">
      <alignment horizontal="center" vertical="center" wrapText="1"/>
    </xf>
    <xf numFmtId="0" fontId="25" fillId="0" borderId="0" xfId="6" applyFont="1" applyFill="1" applyBorder="1" applyAlignment="1">
      <alignment horizontal="center" vertical="center" wrapText="1" shrinkToFit="1"/>
    </xf>
    <xf numFmtId="0" fontId="21" fillId="0" borderId="0" xfId="6" applyFont="1" applyFill="1" applyBorder="1" applyAlignment="1" applyProtection="1">
      <alignment horizontal="center" vertical="center" wrapText="1"/>
    </xf>
    <xf numFmtId="0" fontId="21" fillId="0" borderId="0" xfId="6" applyFont="1" applyFill="1" applyBorder="1" applyAlignment="1">
      <alignment horizontal="center" vertical="center" wrapText="1" readingOrder="2"/>
    </xf>
    <xf numFmtId="0" fontId="21" fillId="0" borderId="0" xfId="6" applyFont="1" applyFill="1" applyBorder="1" applyAlignment="1">
      <alignment horizontal="center" vertical="center" wrapText="1" shrinkToFit="1" readingOrder="2"/>
    </xf>
    <xf numFmtId="0" fontId="18" fillId="0" borderId="1" xfId="6" applyFont="1" applyFill="1" applyBorder="1" applyAlignment="1">
      <alignment horizontal="center" vertical="center" wrapText="1"/>
    </xf>
    <xf numFmtId="165" fontId="18" fillId="0" borderId="1" xfId="6" applyNumberFormat="1" applyFont="1" applyFill="1" applyBorder="1" applyAlignment="1">
      <alignment horizontal="center" vertical="center" wrapText="1"/>
    </xf>
    <xf numFmtId="0" fontId="21" fillId="0" borderId="1" xfId="6" applyFont="1" applyFill="1" applyBorder="1" applyAlignment="1">
      <alignment horizontal="center" vertical="center"/>
    </xf>
    <xf numFmtId="44" fontId="21" fillId="0" borderId="1" xfId="6" applyNumberFormat="1" applyFont="1" applyFill="1" applyBorder="1" applyAlignment="1">
      <alignment horizontal="center" vertical="center" wrapText="1"/>
    </xf>
    <xf numFmtId="0" fontId="28" fillId="3" borderId="0" xfId="5" applyFont="1" applyFill="1" applyBorder="1" applyAlignment="1">
      <alignment horizontal="center" vertical="center"/>
    </xf>
    <xf numFmtId="9" fontId="28" fillId="3" borderId="0" xfId="5" applyNumberFormat="1" applyFont="1" applyFill="1" applyBorder="1" applyAlignment="1">
      <alignment horizontal="center" vertical="center"/>
    </xf>
    <xf numFmtId="0" fontId="18" fillId="0" borderId="0" xfId="5" applyFont="1" applyAlignment="1">
      <alignment horizontal="center" vertical="center"/>
    </xf>
    <xf numFmtId="0" fontId="22" fillId="0" borderId="1" xfId="3" applyFont="1" applyFill="1" applyBorder="1" applyAlignment="1">
      <alignment horizontal="center" vertical="center" wrapText="1"/>
    </xf>
    <xf numFmtId="10" fontId="21" fillId="0" borderId="1" xfId="3" applyNumberFormat="1" applyFont="1" applyFill="1" applyBorder="1" applyAlignment="1">
      <alignment horizontal="center" vertical="center" wrapText="1"/>
    </xf>
    <xf numFmtId="0" fontId="17" fillId="4" borderId="3" xfId="2" applyFont="1" applyFill="1" applyBorder="1" applyAlignment="1">
      <alignment horizontal="center" vertical="center" wrapText="1"/>
    </xf>
    <xf numFmtId="0" fontId="17" fillId="4" borderId="15" xfId="2" applyFont="1" applyFill="1" applyBorder="1" applyAlignment="1">
      <alignment horizontal="center" vertical="center" wrapText="1"/>
    </xf>
    <xf numFmtId="0" fontId="17" fillId="4" borderId="2" xfId="2" applyFont="1" applyFill="1" applyBorder="1" applyAlignment="1">
      <alignment horizontal="center" vertical="center" wrapText="1"/>
    </xf>
    <xf numFmtId="0" fontId="18" fillId="0" borderId="1" xfId="3" applyFont="1" applyFill="1" applyBorder="1" applyAlignment="1">
      <alignment horizontal="center" vertical="center" wrapText="1"/>
    </xf>
    <xf numFmtId="9" fontId="18" fillId="0" borderId="0" xfId="5" applyNumberFormat="1" applyFont="1" applyAlignment="1">
      <alignment horizontal="center" vertical="center" wrapText="1"/>
    </xf>
    <xf numFmtId="9" fontId="18" fillId="0" borderId="0" xfId="5" applyNumberFormat="1" applyFont="1" applyFill="1" applyAlignment="1">
      <alignment horizontal="center" vertical="center" wrapText="1"/>
    </xf>
    <xf numFmtId="0" fontId="21" fillId="0" borderId="6" xfId="6" applyFont="1" applyFill="1" applyBorder="1" applyAlignment="1" applyProtection="1">
      <alignment horizontal="center" vertical="center" wrapText="1"/>
    </xf>
    <xf numFmtId="9" fontId="18" fillId="0" borderId="23" xfId="5" applyNumberFormat="1" applyFont="1" applyBorder="1" applyAlignment="1">
      <alignment horizontal="center" vertical="center" wrapText="1"/>
    </xf>
    <xf numFmtId="0" fontId="18" fillId="0" borderId="16" xfId="5" applyFont="1" applyBorder="1" applyAlignment="1">
      <alignment horizontal="center" vertical="center" wrapText="1"/>
    </xf>
    <xf numFmtId="0" fontId="18" fillId="0" borderId="23" xfId="5" applyFont="1" applyBorder="1" applyAlignment="1">
      <alignment horizontal="center" vertical="center" wrapText="1"/>
    </xf>
    <xf numFmtId="164" fontId="21" fillId="0" borderId="44" xfId="3" applyNumberFormat="1" applyFont="1" applyFill="1" applyBorder="1" applyAlignment="1">
      <alignment horizontal="center" vertical="center" wrapText="1"/>
    </xf>
    <xf numFmtId="0" fontId="21" fillId="5" borderId="1" xfId="3" applyFont="1" applyFill="1" applyBorder="1" applyAlignment="1">
      <alignment horizontal="center" vertical="center" wrapText="1"/>
    </xf>
    <xf numFmtId="0" fontId="17" fillId="0" borderId="23" xfId="2" applyFont="1" applyFill="1" applyBorder="1" applyAlignment="1">
      <alignment horizontal="center" vertical="center" wrapText="1"/>
    </xf>
    <xf numFmtId="0" fontId="17" fillId="0" borderId="16" xfId="2" applyFont="1" applyFill="1" applyBorder="1" applyAlignment="1">
      <alignment horizontal="center" vertical="center" wrapText="1"/>
    </xf>
    <xf numFmtId="0" fontId="18" fillId="0" borderId="27" xfId="5" applyFont="1" applyBorder="1" applyAlignment="1">
      <alignment horizontal="center" vertical="center" wrapText="1"/>
    </xf>
    <xf numFmtId="0" fontId="21" fillId="0" borderId="6" xfId="6" applyFont="1" applyFill="1" applyBorder="1" applyAlignment="1">
      <alignment horizontal="center" vertical="center" wrapText="1"/>
    </xf>
    <xf numFmtId="0" fontId="21" fillId="0" borderId="27" xfId="6" applyFont="1" applyFill="1" applyBorder="1" applyAlignment="1">
      <alignment horizontal="center" vertical="center" wrapText="1" shrinkToFit="1"/>
    </xf>
    <xf numFmtId="0" fontId="21" fillId="0" borderId="27" xfId="6" applyFont="1" applyFill="1" applyBorder="1" applyAlignment="1">
      <alignment horizontal="center" vertical="center" wrapText="1"/>
    </xf>
    <xf numFmtId="0" fontId="21" fillId="0" borderId="27" xfId="6" applyFont="1" applyBorder="1" applyAlignment="1">
      <alignment horizontal="center" vertical="center" wrapText="1"/>
    </xf>
    <xf numFmtId="0" fontId="18" fillId="0" borderId="6" xfId="6" applyFont="1" applyFill="1" applyBorder="1" applyAlignment="1">
      <alignment horizontal="center" vertical="center" wrapText="1"/>
    </xf>
    <xf numFmtId="0" fontId="18" fillId="0" borderId="27" xfId="5" applyFont="1" applyFill="1" applyBorder="1" applyAlignment="1">
      <alignment horizontal="center" vertical="center" wrapText="1"/>
    </xf>
    <xf numFmtId="9" fontId="18" fillId="0" borderId="45" xfId="5" applyNumberFormat="1" applyFont="1" applyBorder="1" applyAlignment="1">
      <alignment horizontal="center" vertical="center" wrapText="1"/>
    </xf>
    <xf numFmtId="9" fontId="18" fillId="0" borderId="16" xfId="5" applyNumberFormat="1" applyFont="1" applyBorder="1" applyAlignment="1">
      <alignment horizontal="center" vertical="center" wrapText="1"/>
    </xf>
    <xf numFmtId="9" fontId="18" fillId="0" borderId="46" xfId="5" applyNumberFormat="1" applyFont="1" applyBorder="1" applyAlignment="1">
      <alignment horizontal="center" vertical="center" wrapText="1"/>
    </xf>
    <xf numFmtId="9" fontId="18" fillId="0" borderId="8" xfId="5" applyNumberFormat="1" applyFont="1" applyBorder="1" applyAlignment="1">
      <alignment horizontal="center" vertical="center" wrapText="1"/>
    </xf>
    <xf numFmtId="9" fontId="18" fillId="0" borderId="47" xfId="5" applyNumberFormat="1" applyFont="1" applyBorder="1" applyAlignment="1">
      <alignment horizontal="center" vertical="center" wrapText="1"/>
    </xf>
    <xf numFmtId="0" fontId="17" fillId="0" borderId="43" xfId="2" applyFont="1" applyFill="1" applyBorder="1" applyAlignment="1">
      <alignment horizontal="center" vertical="center" wrapText="1"/>
    </xf>
    <xf numFmtId="164" fontId="18" fillId="6" borderId="11" xfId="5" applyNumberFormat="1" applyFont="1" applyFill="1" applyBorder="1" applyAlignment="1">
      <alignment horizontal="center" vertical="center" wrapText="1"/>
    </xf>
    <xf numFmtId="164" fontId="18" fillId="6" borderId="24" xfId="5" applyNumberFormat="1" applyFont="1" applyFill="1" applyBorder="1" applyAlignment="1">
      <alignment horizontal="center" vertical="center" wrapText="1"/>
    </xf>
    <xf numFmtId="0" fontId="21" fillId="0" borderId="41" xfId="6" applyFont="1" applyFill="1" applyBorder="1" applyAlignment="1" applyProtection="1">
      <alignment horizontal="center" vertical="center" wrapText="1"/>
    </xf>
    <xf numFmtId="0" fontId="21" fillId="0" borderId="38" xfId="3" applyFont="1" applyFill="1" applyBorder="1" applyAlignment="1">
      <alignment horizontal="center" vertical="center" wrapText="1"/>
    </xf>
    <xf numFmtId="0" fontId="21" fillId="0" borderId="41" xfId="3" applyFont="1" applyFill="1" applyBorder="1" applyAlignment="1">
      <alignment horizontal="center" vertical="center" wrapText="1"/>
    </xf>
    <xf numFmtId="9" fontId="14" fillId="0" borderId="45" xfId="5" applyNumberFormat="1" applyFont="1" applyBorder="1" applyAlignment="1">
      <alignment horizontal="center" vertical="center" wrapText="1"/>
    </xf>
    <xf numFmtId="164" fontId="18" fillId="6" borderId="25" xfId="5" applyNumberFormat="1" applyFont="1" applyFill="1" applyBorder="1" applyAlignment="1">
      <alignment horizontal="center" vertical="center" wrapText="1"/>
    </xf>
    <xf numFmtId="9" fontId="18" fillId="0" borderId="43" xfId="5" applyNumberFormat="1" applyFont="1" applyBorder="1" applyAlignment="1">
      <alignment horizontal="center" vertical="center" wrapText="1"/>
    </xf>
    <xf numFmtId="0" fontId="18" fillId="0" borderId="27" xfId="5" applyFont="1" applyBorder="1" applyAlignment="1">
      <alignment horizontal="center" vertical="center" wrapText="1" readingOrder="2"/>
    </xf>
    <xf numFmtId="165" fontId="21" fillId="0" borderId="27" xfId="6" applyNumberFormat="1" applyFont="1" applyFill="1" applyBorder="1" applyAlignment="1">
      <alignment horizontal="center" vertical="center" wrapText="1"/>
    </xf>
    <xf numFmtId="0" fontId="30" fillId="7" borderId="23" xfId="4" applyFont="1" applyFill="1" applyBorder="1" applyAlignment="1">
      <alignment horizontal="center" vertical="center" wrapText="1" shrinkToFit="1"/>
    </xf>
    <xf numFmtId="0" fontId="30" fillId="7" borderId="23" xfId="6" applyFont="1" applyFill="1" applyBorder="1" applyAlignment="1">
      <alignment horizontal="center" vertical="center" wrapText="1" shrinkToFit="1"/>
    </xf>
    <xf numFmtId="0" fontId="31" fillId="7" borderId="23" xfId="5" applyFont="1" applyFill="1" applyBorder="1" applyAlignment="1">
      <alignment horizontal="center" vertical="center" wrapText="1"/>
    </xf>
    <xf numFmtId="9" fontId="31" fillId="7" borderId="23" xfId="5" applyNumberFormat="1" applyFont="1" applyFill="1" applyBorder="1" applyAlignment="1">
      <alignment horizontal="center" vertical="center" wrapText="1"/>
    </xf>
    <xf numFmtId="9" fontId="18" fillId="0" borderId="39" xfId="5" applyNumberFormat="1" applyFont="1" applyBorder="1" applyAlignment="1">
      <alignment horizontal="center" vertical="center" wrapText="1"/>
    </xf>
    <xf numFmtId="9" fontId="18" fillId="0" borderId="37" xfId="5" applyNumberFormat="1" applyFont="1" applyBorder="1" applyAlignment="1">
      <alignment horizontal="center" vertical="center" wrapText="1"/>
    </xf>
    <xf numFmtId="9" fontId="18" fillId="0" borderId="42" xfId="5" applyNumberFormat="1" applyFont="1" applyBorder="1" applyAlignment="1">
      <alignment horizontal="center" vertical="center" wrapText="1"/>
    </xf>
    <xf numFmtId="9" fontId="18" fillId="0" borderId="3" xfId="5" applyNumberFormat="1" applyFont="1" applyBorder="1" applyAlignment="1">
      <alignment horizontal="center" vertical="center" wrapText="1"/>
    </xf>
    <xf numFmtId="164" fontId="18" fillId="0" borderId="0" xfId="5" applyNumberFormat="1"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32" fillId="7" borderId="17" xfId="6" applyFont="1" applyFill="1" applyBorder="1" applyAlignment="1">
      <alignment horizontal="center" vertical="center" wrapText="1" shrinkToFit="1"/>
    </xf>
    <xf numFmtId="0" fontId="14" fillId="0" borderId="0" xfId="2" applyFont="1" applyBorder="1" applyAlignment="1">
      <alignment horizontal="center" vertical="center" wrapText="1"/>
    </xf>
    <xf numFmtId="0" fontId="18" fillId="0" borderId="0" xfId="2" applyFont="1" applyBorder="1" applyAlignment="1">
      <alignment horizontal="center" vertical="center"/>
    </xf>
    <xf numFmtId="0" fontId="11" fillId="0" borderId="0" xfId="2" applyBorder="1" applyAlignment="1">
      <alignment horizontal="right" indent="1"/>
    </xf>
    <xf numFmtId="3" fontId="11" fillId="0" borderId="0" xfId="2" applyNumberFormat="1" applyBorder="1"/>
    <xf numFmtId="10" fontId="11" fillId="0" borderId="0" xfId="2" applyNumberFormat="1" applyBorder="1" applyAlignment="1">
      <alignment vertical="center"/>
    </xf>
    <xf numFmtId="10" fontId="11" fillId="0" borderId="0" xfId="2" applyNumberFormat="1" applyBorder="1"/>
    <xf numFmtId="10" fontId="11" fillId="0" borderId="34" xfId="2" applyNumberFormat="1" applyBorder="1"/>
    <xf numFmtId="10" fontId="11" fillId="0" borderId="29" xfId="2" applyNumberFormat="1" applyBorder="1"/>
    <xf numFmtId="10" fontId="11" fillId="0" borderId="33" xfId="2" applyNumberFormat="1" applyBorder="1"/>
    <xf numFmtId="10" fontId="11" fillId="0" borderId="35" xfId="2" applyNumberFormat="1" applyBorder="1"/>
    <xf numFmtId="10" fontId="11" fillId="0" borderId="28" xfId="2" applyNumberFormat="1" applyBorder="1"/>
    <xf numFmtId="10" fontId="11" fillId="0" borderId="30" xfId="2" applyNumberFormat="1" applyBorder="1"/>
    <xf numFmtId="3" fontId="11" fillId="0" borderId="6" xfId="2" applyNumberFormat="1" applyBorder="1"/>
    <xf numFmtId="10" fontId="21" fillId="0" borderId="6" xfId="3" applyNumberFormat="1" applyFont="1" applyFill="1" applyBorder="1" applyAlignment="1">
      <alignment horizontal="center" vertical="center" wrapText="1"/>
    </xf>
    <xf numFmtId="0" fontId="8" fillId="0" borderId="0" xfId="7"/>
    <xf numFmtId="0" fontId="8" fillId="0" borderId="0" xfId="7" applyAlignment="1">
      <alignment wrapText="1"/>
    </xf>
    <xf numFmtId="0" fontId="8" fillId="0" borderId="1" xfId="7" applyBorder="1" applyAlignment="1">
      <alignment wrapText="1"/>
    </xf>
    <xf numFmtId="0" fontId="8" fillId="0" borderId="1" xfId="7" applyBorder="1"/>
    <xf numFmtId="9" fontId="8" fillId="0" borderId="1" xfId="7" applyNumberFormat="1" applyBorder="1"/>
    <xf numFmtId="9" fontId="0" fillId="0" borderId="1" xfId="8" applyNumberFormat="1" applyFont="1" applyBorder="1"/>
    <xf numFmtId="10" fontId="0" fillId="0" borderId="1" xfId="8" applyNumberFormat="1" applyFont="1" applyBorder="1"/>
    <xf numFmtId="10" fontId="14" fillId="0" borderId="0" xfId="7" applyNumberFormat="1" applyFont="1"/>
    <xf numFmtId="0" fontId="14" fillId="0" borderId="0" xfId="7" applyFont="1"/>
    <xf numFmtId="10" fontId="14" fillId="0" borderId="40" xfId="5" applyNumberFormat="1" applyFont="1" applyBorder="1" applyAlignment="1">
      <alignment horizontal="center" vertical="center" wrapText="1"/>
    </xf>
    <xf numFmtId="0" fontId="7" fillId="0" borderId="0" xfId="7" applyFont="1"/>
    <xf numFmtId="0" fontId="7" fillId="0" borderId="0" xfId="7" applyFont="1" applyAlignment="1">
      <alignment horizontal="right"/>
    </xf>
    <xf numFmtId="0" fontId="7" fillId="0" borderId="0" xfId="7" applyFont="1" applyAlignment="1"/>
    <xf numFmtId="0" fontId="18" fillId="0" borderId="0" xfId="7" applyFont="1"/>
    <xf numFmtId="0" fontId="7" fillId="0" borderId="0" xfId="7" applyFont="1" applyAlignment="1">
      <alignment vertical="center"/>
    </xf>
    <xf numFmtId="0" fontId="6" fillId="0" borderId="1" xfId="7" applyFont="1" applyBorder="1" applyAlignment="1">
      <alignment wrapText="1"/>
    </xf>
    <xf numFmtId="0" fontId="14" fillId="0" borderId="22" xfId="7" applyFont="1" applyBorder="1" applyAlignment="1"/>
    <xf numFmtId="10" fontId="14" fillId="0" borderId="22" xfId="7" applyNumberFormat="1" applyFont="1" applyBorder="1" applyAlignment="1"/>
    <xf numFmtId="0" fontId="15" fillId="0" borderId="15" xfId="2" applyFont="1" applyFill="1" applyBorder="1" applyAlignment="1">
      <alignment horizontal="center" vertical="center" wrapText="1"/>
    </xf>
    <xf numFmtId="0" fontId="17" fillId="0" borderId="17" xfId="2" applyFont="1" applyFill="1" applyBorder="1" applyAlignment="1">
      <alignment vertical="center" wrapText="1"/>
    </xf>
    <xf numFmtId="0" fontId="17" fillId="0" borderId="23" xfId="2" applyFont="1" applyFill="1" applyBorder="1" applyAlignment="1">
      <alignment vertical="center" wrapText="1"/>
    </xf>
    <xf numFmtId="0" fontId="28" fillId="3" borderId="17" xfId="5" applyFont="1" applyFill="1" applyBorder="1" applyAlignment="1">
      <alignment vertical="center" wrapText="1"/>
    </xf>
    <xf numFmtId="0" fontId="28" fillId="3" borderId="23" xfId="5" applyFont="1" applyFill="1" applyBorder="1" applyAlignment="1">
      <alignment vertical="center" wrapText="1"/>
    </xf>
    <xf numFmtId="0" fontId="28" fillId="3" borderId="16" xfId="5" applyFont="1" applyFill="1" applyBorder="1" applyAlignment="1">
      <alignment vertical="center" wrapText="1"/>
    </xf>
    <xf numFmtId="0" fontId="28" fillId="3" borderId="17" xfId="5" applyFont="1" applyFill="1" applyBorder="1" applyAlignment="1">
      <alignment vertical="center"/>
    </xf>
    <xf numFmtId="0" fontId="28" fillId="3" borderId="23" xfId="5" applyFont="1" applyFill="1" applyBorder="1" applyAlignment="1">
      <alignment vertical="center"/>
    </xf>
    <xf numFmtId="0" fontId="28" fillId="3" borderId="16" xfId="5" applyFont="1" applyFill="1" applyBorder="1" applyAlignment="1">
      <alignment vertical="center"/>
    </xf>
    <xf numFmtId="0" fontId="17" fillId="0" borderId="16" xfId="2" applyFont="1" applyFill="1" applyBorder="1" applyAlignment="1">
      <alignment vertical="center" wrapText="1"/>
    </xf>
    <xf numFmtId="0" fontId="11" fillId="0" borderId="33" xfId="2" applyFill="1" applyBorder="1"/>
    <xf numFmtId="0" fontId="11" fillId="0" borderId="34" xfId="2" applyFill="1" applyBorder="1"/>
    <xf numFmtId="0" fontId="11" fillId="0" borderId="35" xfId="2" applyFill="1" applyBorder="1"/>
    <xf numFmtId="0" fontId="9" fillId="0" borderId="34" xfId="2" applyFont="1" applyFill="1" applyBorder="1"/>
    <xf numFmtId="0" fontId="11" fillId="0" borderId="33" xfId="2" applyFill="1" applyBorder="1" applyAlignment="1">
      <alignment horizontal="right" indent="1"/>
    </xf>
    <xf numFmtId="0" fontId="11" fillId="0" borderId="34" xfId="2" applyFill="1" applyBorder="1" applyAlignment="1">
      <alignment horizontal="right" indent="1"/>
    </xf>
    <xf numFmtId="0" fontId="11" fillId="0" borderId="35" xfId="2" applyFill="1" applyBorder="1" applyAlignment="1">
      <alignment horizontal="right" indent="1"/>
    </xf>
    <xf numFmtId="0" fontId="5" fillId="0" borderId="1" xfId="2" applyFont="1" applyFill="1" applyBorder="1"/>
    <xf numFmtId="0" fontId="5" fillId="0" borderId="1" xfId="2" applyFont="1" applyFill="1" applyBorder="1" applyAlignment="1">
      <alignment horizontal="right" indent="1"/>
    </xf>
    <xf numFmtId="3" fontId="11" fillId="0" borderId="0" xfId="2" applyNumberFormat="1" applyFill="1" applyBorder="1"/>
    <xf numFmtId="0" fontId="11" fillId="0" borderId="0" xfId="2" applyFill="1"/>
    <xf numFmtId="10" fontId="11" fillId="0" borderId="48" xfId="2" applyNumberFormat="1" applyBorder="1"/>
    <xf numFmtId="3" fontId="11" fillId="0" borderId="1" xfId="2" applyNumberFormat="1" applyBorder="1" applyAlignment="1">
      <alignment horizontal="center" vertical="center"/>
    </xf>
    <xf numFmtId="3" fontId="11" fillId="0" borderId="22" xfId="2" applyNumberFormat="1" applyBorder="1"/>
    <xf numFmtId="10" fontId="11" fillId="0" borderId="49" xfId="2" applyNumberFormat="1" applyBorder="1"/>
    <xf numFmtId="3" fontId="11" fillId="0" borderId="27" xfId="2" applyNumberFormat="1" applyBorder="1" applyAlignment="1">
      <alignment horizontal="center" vertical="center"/>
    </xf>
    <xf numFmtId="10" fontId="11" fillId="0" borderId="50" xfId="2" applyNumberFormat="1" applyBorder="1"/>
    <xf numFmtId="3" fontId="11" fillId="0" borderId="36" xfId="2" applyNumberFormat="1" applyBorder="1"/>
    <xf numFmtId="10" fontId="11" fillId="0" borderId="14" xfId="2" applyNumberFormat="1" applyBorder="1"/>
    <xf numFmtId="3" fontId="11" fillId="0" borderId="51" xfId="2" applyNumberFormat="1" applyBorder="1" applyAlignment="1">
      <alignment horizontal="center" vertical="center"/>
    </xf>
    <xf numFmtId="3" fontId="11" fillId="0" borderId="52" xfId="2" applyNumberFormat="1" applyBorder="1" applyAlignment="1">
      <alignment horizontal="center" vertical="center"/>
    </xf>
    <xf numFmtId="0" fontId="11" fillId="0" borderId="25" xfId="2" applyBorder="1"/>
    <xf numFmtId="3" fontId="11" fillId="0" borderId="6" xfId="2" applyNumberFormat="1" applyBorder="1" applyAlignment="1">
      <alignment horizontal="center" vertical="center"/>
    </xf>
    <xf numFmtId="10" fontId="11" fillId="0" borderId="31" xfId="2" applyNumberFormat="1" applyBorder="1"/>
    <xf numFmtId="3" fontId="11" fillId="0" borderId="47" xfId="2" applyNumberFormat="1" applyBorder="1"/>
    <xf numFmtId="3" fontId="11" fillId="0" borderId="1" xfId="2" applyNumberFormat="1" applyFill="1" applyBorder="1"/>
    <xf numFmtId="3" fontId="11" fillId="0" borderId="1" xfId="2" applyNumberFormat="1" applyFill="1" applyBorder="1" applyAlignment="1">
      <alignment horizontal="center" vertical="center"/>
    </xf>
    <xf numFmtId="3" fontId="11" fillId="0" borderId="27" xfId="2" applyNumberFormat="1" applyFill="1" applyBorder="1"/>
    <xf numFmtId="3" fontId="11" fillId="0" borderId="27" xfId="2" applyNumberFormat="1" applyFill="1" applyBorder="1" applyAlignment="1">
      <alignment horizontal="center" vertical="center"/>
    </xf>
    <xf numFmtId="3" fontId="11" fillId="0" borderId="53" xfId="2" applyNumberFormat="1" applyFill="1" applyBorder="1"/>
    <xf numFmtId="3" fontId="11" fillId="0" borderId="53" xfId="2" applyNumberFormat="1" applyFill="1" applyBorder="1" applyAlignment="1">
      <alignment horizontal="center" vertical="center"/>
    </xf>
    <xf numFmtId="10" fontId="11" fillId="0" borderId="40" xfId="2" applyNumberFormat="1" applyFill="1" applyBorder="1"/>
    <xf numFmtId="10" fontId="11" fillId="0" borderId="39" xfId="2" applyNumberFormat="1" applyFill="1" applyBorder="1"/>
    <xf numFmtId="10" fontId="11" fillId="0" borderId="37" xfId="2" applyNumberFormat="1" applyFill="1" applyBorder="1"/>
    <xf numFmtId="0" fontId="5" fillId="0" borderId="27" xfId="2" applyFont="1" applyFill="1" applyBorder="1"/>
    <xf numFmtId="0" fontId="5" fillId="0" borderId="51" xfId="2" applyFont="1" applyFill="1" applyBorder="1" applyAlignment="1">
      <alignment horizontal="right" indent="1"/>
    </xf>
    <xf numFmtId="3" fontId="11" fillId="0" borderId="51" xfId="2" applyNumberFormat="1" applyFill="1" applyBorder="1"/>
    <xf numFmtId="3" fontId="11" fillId="0" borderId="51" xfId="2" applyNumberFormat="1" applyFill="1" applyBorder="1" applyAlignment="1">
      <alignment horizontal="center" vertical="center"/>
    </xf>
    <xf numFmtId="10" fontId="11" fillId="0" borderId="54" xfId="2" applyNumberFormat="1" applyFill="1" applyBorder="1"/>
    <xf numFmtId="0" fontId="5" fillId="0" borderId="52" xfId="2" applyFont="1" applyFill="1" applyBorder="1" applyAlignment="1">
      <alignment horizontal="right" indent="1"/>
    </xf>
    <xf numFmtId="3" fontId="11" fillId="0" borderId="52" xfId="2" applyNumberFormat="1" applyFill="1" applyBorder="1"/>
    <xf numFmtId="3" fontId="11" fillId="0" borderId="52" xfId="2" applyNumberFormat="1" applyFill="1" applyBorder="1" applyAlignment="1">
      <alignment horizontal="center" vertical="center"/>
    </xf>
    <xf numFmtId="10" fontId="11" fillId="0" borderId="55" xfId="2" applyNumberFormat="1" applyFill="1" applyBorder="1"/>
    <xf numFmtId="0" fontId="11" fillId="0" borderId="49" xfId="2" applyFill="1" applyBorder="1"/>
    <xf numFmtId="0" fontId="11" fillId="0" borderId="48" xfId="2" applyFill="1" applyBorder="1"/>
    <xf numFmtId="0" fontId="5" fillId="0" borderId="6" xfId="2" applyFont="1" applyFill="1" applyBorder="1"/>
    <xf numFmtId="3" fontId="11" fillId="0" borderId="6" xfId="2" applyNumberFormat="1" applyFill="1" applyBorder="1"/>
    <xf numFmtId="3" fontId="11" fillId="0" borderId="6" xfId="2" applyNumberFormat="1" applyFill="1" applyBorder="1" applyAlignment="1">
      <alignment horizontal="center" vertical="center"/>
    </xf>
    <xf numFmtId="10" fontId="11" fillId="0" borderId="42" xfId="2" applyNumberFormat="1" applyFill="1" applyBorder="1"/>
    <xf numFmtId="0" fontId="5" fillId="0" borderId="51" xfId="2" applyFont="1" applyFill="1" applyBorder="1"/>
    <xf numFmtId="0" fontId="5" fillId="0" borderId="52" xfId="2" applyFont="1" applyFill="1" applyBorder="1"/>
    <xf numFmtId="0" fontId="18" fillId="0" borderId="25" xfId="2" applyFont="1" applyFill="1" applyBorder="1" applyAlignment="1">
      <alignment horizontal="center" vertical="center"/>
    </xf>
    <xf numFmtId="0" fontId="18" fillId="0" borderId="24" xfId="2" applyFont="1" applyFill="1" applyBorder="1" applyAlignment="1">
      <alignment horizontal="center" vertical="center"/>
    </xf>
    <xf numFmtId="0" fontId="11" fillId="0" borderId="17" xfId="2" applyFill="1" applyBorder="1"/>
    <xf numFmtId="0" fontId="5" fillId="0" borderId="53" xfId="2" applyFont="1" applyFill="1" applyBorder="1"/>
    <xf numFmtId="0" fontId="15" fillId="0" borderId="5" xfId="2" applyFont="1" applyFill="1" applyBorder="1" applyAlignment="1">
      <alignment horizontal="center" vertical="center" wrapText="1"/>
    </xf>
    <xf numFmtId="0" fontId="18" fillId="0" borderId="23" xfId="2" applyFont="1" applyFill="1" applyBorder="1" applyAlignment="1">
      <alignment horizontal="center" vertical="center"/>
    </xf>
    <xf numFmtId="0" fontId="18" fillId="0" borderId="41" xfId="5" applyFont="1" applyBorder="1" applyAlignment="1">
      <alignment horizontal="center" vertical="center" wrapText="1"/>
    </xf>
    <xf numFmtId="0" fontId="18" fillId="0" borderId="56" xfId="5" applyFont="1" applyBorder="1" applyAlignment="1">
      <alignment horizontal="center" vertical="center" wrapText="1"/>
    </xf>
    <xf numFmtId="0" fontId="19" fillId="0" borderId="52" xfId="6" applyFont="1" applyFill="1" applyBorder="1" applyAlignment="1">
      <alignment horizontal="center" vertical="center" wrapText="1" shrinkToFit="1"/>
    </xf>
    <xf numFmtId="0" fontId="19" fillId="0" borderId="52" xfId="4" applyFont="1" applyFill="1" applyBorder="1" applyAlignment="1">
      <alignment horizontal="center" vertical="center" wrapText="1" shrinkToFit="1"/>
    </xf>
    <xf numFmtId="10" fontId="21" fillId="0" borderId="52" xfId="3" applyNumberFormat="1" applyFont="1" applyFill="1" applyBorder="1" applyAlignment="1">
      <alignment horizontal="center" vertical="center" wrapText="1"/>
    </xf>
    <xf numFmtId="0" fontId="18" fillId="0" borderId="6" xfId="5" applyFont="1" applyBorder="1" applyAlignment="1" applyProtection="1">
      <alignment horizontal="center" vertical="center" wrapText="1"/>
      <protection locked="0"/>
    </xf>
    <xf numFmtId="0" fontId="18" fillId="0" borderId="42" xfId="5" applyFont="1" applyBorder="1" applyAlignment="1" applyProtection="1">
      <alignment horizontal="center" vertical="center" wrapText="1"/>
      <protection locked="0"/>
    </xf>
    <xf numFmtId="0" fontId="18" fillId="0" borderId="1" xfId="5" applyFont="1" applyBorder="1" applyAlignment="1" applyProtection="1">
      <alignment horizontal="center" vertical="center" wrapText="1"/>
      <protection locked="0"/>
    </xf>
    <xf numFmtId="0" fontId="18" fillId="0" borderId="39" xfId="5" applyFont="1" applyBorder="1" applyAlignment="1" applyProtection="1">
      <alignment horizontal="center" vertical="center" wrapText="1"/>
      <protection locked="0"/>
    </xf>
    <xf numFmtId="0" fontId="18" fillId="0" borderId="52" xfId="5" applyFont="1" applyBorder="1" applyAlignment="1" applyProtection="1">
      <alignment horizontal="center" vertical="center" wrapText="1"/>
      <protection locked="0"/>
    </xf>
    <xf numFmtId="0" fontId="18" fillId="0" borderId="55" xfId="5" applyFont="1" applyBorder="1" applyAlignment="1" applyProtection="1">
      <alignment horizontal="center" vertical="center" wrapText="1"/>
      <protection locked="0"/>
    </xf>
    <xf numFmtId="0" fontId="35" fillId="0" borderId="0" xfId="0" applyFont="1" applyFill="1" applyAlignment="1">
      <alignment horizontal="right" vertical="center" wrapText="1" readingOrder="2"/>
    </xf>
    <xf numFmtId="9" fontId="18" fillId="0" borderId="8" xfId="5" applyNumberFormat="1" applyFont="1" applyFill="1" applyBorder="1" applyAlignment="1">
      <alignment horizontal="center" vertical="center" wrapText="1"/>
    </xf>
    <xf numFmtId="9" fontId="18" fillId="0" borderId="39" xfId="5" applyNumberFormat="1" applyFont="1" applyFill="1" applyBorder="1" applyAlignment="1">
      <alignment horizontal="center" vertical="center" wrapText="1"/>
    </xf>
    <xf numFmtId="0" fontId="35" fillId="0" borderId="1" xfId="0" applyFont="1" applyFill="1" applyBorder="1" applyAlignment="1">
      <alignment horizontal="right" vertical="center" wrapText="1" readingOrder="2"/>
    </xf>
    <xf numFmtId="10" fontId="28" fillId="8" borderId="5" xfId="5" applyNumberFormat="1" applyFont="1" applyFill="1" applyBorder="1" applyAlignment="1" applyProtection="1">
      <alignment horizontal="center" vertical="center" wrapText="1"/>
      <protection locked="0"/>
    </xf>
    <xf numFmtId="0" fontId="17" fillId="0" borderId="17" xfId="2" applyFont="1" applyFill="1" applyBorder="1" applyAlignment="1">
      <alignment vertical="center"/>
    </xf>
    <xf numFmtId="0" fontId="5" fillId="2" borderId="57" xfId="9" applyFill="1" applyBorder="1" applyAlignment="1">
      <alignment horizontal="center" vertical="center"/>
    </xf>
    <xf numFmtId="0" fontId="5" fillId="0" borderId="0" xfId="9"/>
    <xf numFmtId="0" fontId="5" fillId="0" borderId="38" xfId="9" applyBorder="1" applyAlignment="1">
      <alignment horizontal="center" vertical="center"/>
    </xf>
    <xf numFmtId="0" fontId="14" fillId="0" borderId="0" xfId="9" applyFont="1"/>
    <xf numFmtId="0" fontId="5" fillId="0" borderId="56" xfId="9" applyBorder="1" applyAlignment="1">
      <alignment horizontal="center" vertical="center"/>
    </xf>
    <xf numFmtId="0" fontId="5" fillId="0" borderId="0" xfId="9" applyAlignment="1">
      <alignment horizontal="right"/>
    </xf>
    <xf numFmtId="0" fontId="5" fillId="0" borderId="38" xfId="9" applyBorder="1" applyAlignment="1">
      <alignment horizontal="center" vertical="center"/>
    </xf>
    <xf numFmtId="0" fontId="5" fillId="0" borderId="38" xfId="9" applyFill="1" applyBorder="1" applyAlignment="1">
      <alignment horizontal="center" vertical="center"/>
    </xf>
    <xf numFmtId="0" fontId="18" fillId="0" borderId="54" xfId="6" applyFont="1" applyFill="1" applyBorder="1" applyAlignment="1">
      <alignment horizontal="center" vertical="center" wrapText="1" shrinkToFit="1"/>
    </xf>
    <xf numFmtId="0" fontId="18" fillId="0" borderId="39" xfId="9" applyFont="1" applyBorder="1" applyAlignment="1">
      <alignment horizontal="center" vertical="center"/>
    </xf>
    <xf numFmtId="0" fontId="18" fillId="0" borderId="39" xfId="9" applyFont="1" applyBorder="1" applyAlignment="1">
      <alignment horizontal="center" vertical="center" readingOrder="2"/>
    </xf>
    <xf numFmtId="0" fontId="18" fillId="0" borderId="39" xfId="9" applyFont="1" applyBorder="1" applyAlignment="1">
      <alignment horizontal="center" vertical="center" wrapText="1"/>
    </xf>
    <xf numFmtId="0" fontId="18" fillId="0" borderId="55" xfId="9" applyFont="1" applyBorder="1" applyAlignment="1">
      <alignment horizontal="center" vertical="center"/>
    </xf>
    <xf numFmtId="0" fontId="18" fillId="0" borderId="0" xfId="9" applyFont="1" applyAlignment="1">
      <alignment horizontal="right"/>
    </xf>
    <xf numFmtId="0" fontId="18" fillId="0" borderId="55" xfId="9" applyFont="1" applyBorder="1" applyAlignment="1">
      <alignment horizontal="center" vertical="center" readingOrder="2"/>
    </xf>
    <xf numFmtId="0" fontId="18" fillId="0" borderId="0" xfId="9" applyFont="1"/>
    <xf numFmtId="0" fontId="18" fillId="0" borderId="39" xfId="9" applyFont="1" applyFill="1" applyBorder="1" applyAlignment="1">
      <alignment horizontal="center" vertical="center"/>
    </xf>
    <xf numFmtId="0" fontId="4" fillId="2" borderId="57" xfId="9" applyFont="1" applyFill="1" applyBorder="1" applyAlignment="1">
      <alignment horizontal="center" vertical="center"/>
    </xf>
    <xf numFmtId="9" fontId="22" fillId="0" borderId="42" xfId="5" applyNumberFormat="1" applyFont="1" applyBorder="1" applyAlignment="1">
      <alignment horizontal="center" vertical="center" wrapText="1"/>
    </xf>
    <xf numFmtId="0" fontId="22" fillId="0" borderId="0" xfId="5" applyFont="1" applyAlignment="1">
      <alignment horizontal="center" vertical="center" wrapText="1"/>
    </xf>
    <xf numFmtId="9" fontId="22" fillId="0" borderId="39" xfId="5" applyNumberFormat="1" applyFont="1" applyBorder="1" applyAlignment="1">
      <alignment horizontal="center" vertical="center" wrapText="1"/>
    </xf>
    <xf numFmtId="164" fontId="21" fillId="6" borderId="24" xfId="5" applyNumberFormat="1" applyFont="1" applyFill="1" applyBorder="1" applyAlignment="1">
      <alignment horizontal="center" vertical="center" wrapText="1"/>
    </xf>
    <xf numFmtId="9" fontId="21" fillId="0" borderId="46" xfId="5" applyNumberFormat="1" applyFont="1" applyBorder="1" applyAlignment="1">
      <alignment horizontal="center" vertical="center" wrapText="1"/>
    </xf>
    <xf numFmtId="164" fontId="21" fillId="6" borderId="11" xfId="5" applyNumberFormat="1" applyFont="1" applyFill="1" applyBorder="1" applyAlignment="1">
      <alignment horizontal="center" vertical="center" wrapText="1"/>
    </xf>
    <xf numFmtId="9" fontId="21" fillId="0" borderId="8" xfId="5" applyNumberFormat="1" applyFont="1" applyBorder="1" applyAlignment="1">
      <alignment horizontal="center" vertical="center" wrapText="1"/>
    </xf>
    <xf numFmtId="3" fontId="11" fillId="0" borderId="58" xfId="2" applyNumberFormat="1" applyFill="1" applyBorder="1" applyAlignment="1">
      <alignment horizontal="center" vertical="center"/>
    </xf>
    <xf numFmtId="10" fontId="11" fillId="0" borderId="59" xfId="2" applyNumberFormat="1" applyFill="1" applyBorder="1"/>
    <xf numFmtId="10" fontId="11" fillId="0" borderId="1" xfId="2" applyNumberFormat="1" applyFill="1" applyBorder="1"/>
    <xf numFmtId="10" fontId="11" fillId="0" borderId="6" xfId="2" applyNumberFormat="1" applyFill="1" applyBorder="1"/>
    <xf numFmtId="3" fontId="11" fillId="0" borderId="58" xfId="2" applyNumberFormat="1" applyFill="1" applyBorder="1"/>
    <xf numFmtId="10" fontId="11" fillId="0" borderId="27" xfId="2" applyNumberFormat="1" applyFill="1" applyBorder="1"/>
    <xf numFmtId="0" fontId="11" fillId="0" borderId="18" xfId="2" applyFill="1" applyBorder="1" applyAlignment="1">
      <alignment horizontal="right" indent="1"/>
    </xf>
    <xf numFmtId="0" fontId="11" fillId="0" borderId="58" xfId="2" applyFill="1" applyBorder="1" applyAlignment="1">
      <alignment horizontal="right" indent="1"/>
    </xf>
    <xf numFmtId="10" fontId="11" fillId="0" borderId="58" xfId="2" applyNumberFormat="1" applyFill="1" applyBorder="1" applyAlignment="1">
      <alignment vertical="center"/>
    </xf>
    <xf numFmtId="10" fontId="11" fillId="0" borderId="51" xfId="2" applyNumberFormat="1" applyFill="1" applyBorder="1"/>
    <xf numFmtId="10" fontId="11" fillId="0" borderId="52" xfId="2" applyNumberFormat="1" applyFill="1" applyBorder="1"/>
    <xf numFmtId="10" fontId="11" fillId="0" borderId="53" xfId="2" applyNumberFormat="1" applyFill="1" applyBorder="1"/>
    <xf numFmtId="0" fontId="35" fillId="0" borderId="1" xfId="0" applyFont="1" applyFill="1" applyBorder="1" applyAlignment="1">
      <alignment wrapText="1"/>
    </xf>
    <xf numFmtId="0" fontId="40" fillId="3" borderId="0" xfId="5" applyFont="1" applyFill="1" applyBorder="1" applyAlignment="1">
      <alignment horizontal="center" vertical="center"/>
    </xf>
    <xf numFmtId="0" fontId="18" fillId="0" borderId="13" xfId="5" applyFont="1" applyBorder="1" applyAlignment="1">
      <alignment horizontal="center" vertical="center" wrapText="1"/>
    </xf>
    <xf numFmtId="164" fontId="18" fillId="6" borderId="10" xfId="5" applyNumberFormat="1" applyFont="1" applyFill="1" applyBorder="1" applyAlignment="1">
      <alignment horizontal="center" vertical="center" wrapText="1"/>
    </xf>
    <xf numFmtId="164" fontId="18" fillId="6" borderId="14" xfId="5" applyNumberFormat="1" applyFont="1" applyFill="1" applyBorder="1" applyAlignment="1">
      <alignment horizontal="center" vertical="center" wrapText="1"/>
    </xf>
    <xf numFmtId="0" fontId="14" fillId="9" borderId="17" xfId="5" applyFont="1" applyFill="1" applyBorder="1" applyAlignment="1">
      <alignment horizontal="center" vertical="center" wrapText="1"/>
    </xf>
    <xf numFmtId="0" fontId="18" fillId="0" borderId="44" xfId="5" applyFont="1" applyBorder="1" applyAlignment="1" applyProtection="1">
      <alignment horizontal="center" vertical="center" wrapText="1"/>
      <protection locked="0"/>
    </xf>
    <xf numFmtId="0" fontId="18" fillId="0" borderId="60" xfId="5" applyFont="1" applyBorder="1" applyAlignment="1" applyProtection="1">
      <alignment horizontal="center" vertical="center" wrapText="1"/>
      <protection locked="0"/>
    </xf>
    <xf numFmtId="0" fontId="18" fillId="0" borderId="61" xfId="5" applyFont="1" applyBorder="1" applyAlignment="1" applyProtection="1">
      <alignment horizontal="center" vertical="center" wrapText="1"/>
      <protection locked="0"/>
    </xf>
    <xf numFmtId="0" fontId="14" fillId="9" borderId="53" xfId="5" applyFont="1" applyFill="1" applyBorder="1" applyAlignment="1">
      <alignment horizontal="center" vertical="center" wrapText="1"/>
    </xf>
    <xf numFmtId="0" fontId="14" fillId="9" borderId="40" xfId="5" applyFont="1" applyFill="1" applyBorder="1" applyAlignment="1">
      <alignment horizontal="center" vertical="center" wrapText="1"/>
    </xf>
    <xf numFmtId="0" fontId="3" fillId="0" borderId="0" xfId="7" applyFont="1" applyAlignment="1">
      <alignment vertical="center"/>
    </xf>
    <xf numFmtId="0" fontId="2" fillId="0" borderId="0" xfId="7" applyFont="1" applyAlignment="1">
      <alignment vertical="center"/>
    </xf>
    <xf numFmtId="0" fontId="2" fillId="0" borderId="0" xfId="7" applyFont="1" applyAlignment="1">
      <alignment horizontal="right" vertical="center" readingOrder="2"/>
    </xf>
    <xf numFmtId="10" fontId="31" fillId="7" borderId="16" xfId="5" applyNumberFormat="1" applyFont="1" applyFill="1" applyBorder="1" applyAlignment="1">
      <alignment horizontal="center" vertical="center" wrapText="1"/>
    </xf>
    <xf numFmtId="0" fontId="16" fillId="0" borderId="0" xfId="0" applyFont="1" applyAlignment="1">
      <alignment horizontal="right" vertical="center" wrapText="1" readingOrder="2"/>
    </xf>
    <xf numFmtId="0" fontId="15" fillId="0" borderId="15" xfId="2" applyFont="1" applyFill="1" applyBorder="1" applyAlignment="1">
      <alignment horizontal="center" vertical="center" wrapText="1"/>
    </xf>
    <xf numFmtId="0" fontId="15" fillId="0" borderId="13" xfId="2" applyFont="1" applyFill="1" applyBorder="1" applyAlignment="1">
      <alignment horizontal="center" vertical="center" wrapText="1"/>
    </xf>
    <xf numFmtId="0" fontId="15" fillId="0" borderId="14" xfId="2" applyFont="1" applyFill="1" applyBorder="1" applyAlignment="1">
      <alignment horizontal="center" vertical="center" wrapText="1"/>
    </xf>
    <xf numFmtId="0" fontId="15" fillId="0" borderId="13" xfId="2" applyFont="1" applyFill="1" applyBorder="1" applyAlignment="1">
      <alignment horizontal="center" vertical="center"/>
    </xf>
    <xf numFmtId="0" fontId="15" fillId="0" borderId="14" xfId="2" applyFont="1" applyFill="1" applyBorder="1" applyAlignment="1">
      <alignment horizontal="center" vertical="center"/>
    </xf>
    <xf numFmtId="0" fontId="15" fillId="0" borderId="2" xfId="2" applyFont="1" applyFill="1" applyBorder="1" applyAlignment="1">
      <alignment horizontal="center" vertical="center" wrapText="1"/>
    </xf>
    <xf numFmtId="0" fontId="15" fillId="0" borderId="4" xfId="2" applyFont="1" applyFill="1" applyBorder="1" applyAlignment="1">
      <alignment horizontal="center" vertical="center"/>
    </xf>
    <xf numFmtId="0" fontId="15" fillId="0" borderId="18" xfId="2" applyFont="1" applyFill="1" applyBorder="1" applyAlignment="1">
      <alignment horizontal="center" vertical="center"/>
    </xf>
    <xf numFmtId="0" fontId="15" fillId="0" borderId="4" xfId="2" applyFont="1" applyFill="1" applyBorder="1" applyAlignment="1">
      <alignment horizontal="center" vertical="center" wrapText="1"/>
    </xf>
    <xf numFmtId="0" fontId="28" fillId="0" borderId="36" xfId="2" applyFont="1" applyBorder="1" applyAlignment="1">
      <alignment horizontal="center" vertical="center" wrapText="1"/>
    </xf>
    <xf numFmtId="0" fontId="28" fillId="0" borderId="36" xfId="2" applyFont="1" applyBorder="1" applyAlignment="1">
      <alignment horizontal="center" vertical="center"/>
    </xf>
    <xf numFmtId="0" fontId="15" fillId="0" borderId="10" xfId="2" applyFont="1" applyFill="1" applyBorder="1" applyAlignment="1">
      <alignment horizontal="center" vertical="center" wrapText="1"/>
    </xf>
    <xf numFmtId="0" fontId="15" fillId="0" borderId="11" xfId="2" applyFont="1" applyFill="1" applyBorder="1" applyAlignment="1">
      <alignment horizontal="center" vertical="center"/>
    </xf>
    <xf numFmtId="0" fontId="15" fillId="0" borderId="25" xfId="2" applyFont="1" applyFill="1" applyBorder="1" applyAlignment="1">
      <alignment horizontal="center" vertical="center"/>
    </xf>
    <xf numFmtId="0" fontId="15" fillId="0" borderId="12" xfId="2" applyFont="1" applyFill="1" applyBorder="1" applyAlignment="1">
      <alignment horizontal="center" vertical="center"/>
    </xf>
    <xf numFmtId="0" fontId="29" fillId="0" borderId="0" xfId="5" applyFont="1" applyBorder="1" applyAlignment="1">
      <alignment horizontal="center" vertical="center" wrapText="1"/>
    </xf>
    <xf numFmtId="0" fontId="29" fillId="0" borderId="36" xfId="5" applyFont="1" applyBorder="1" applyAlignment="1">
      <alignment horizontal="center" vertical="center"/>
    </xf>
    <xf numFmtId="0" fontId="29" fillId="0" borderId="36" xfId="5" applyFont="1" applyBorder="1" applyAlignment="1">
      <alignment horizontal="center" vertical="center" wrapText="1"/>
    </xf>
    <xf numFmtId="0" fontId="39" fillId="0" borderId="0" xfId="0" applyFont="1" applyAlignment="1">
      <alignment horizontal="center" wrapText="1"/>
    </xf>
    <xf numFmtId="9" fontId="8" fillId="0" borderId="27" xfId="7" applyNumberFormat="1" applyBorder="1" applyAlignment="1">
      <alignment horizontal="right" vertical="center"/>
    </xf>
    <xf numFmtId="9" fontId="8" fillId="0" borderId="6" xfId="7" applyNumberFormat="1" applyBorder="1" applyAlignment="1">
      <alignment horizontal="right" vertical="center"/>
    </xf>
    <xf numFmtId="0" fontId="8" fillId="0" borderId="27" xfId="7" applyBorder="1" applyAlignment="1">
      <alignment horizontal="right" vertical="center"/>
    </xf>
    <xf numFmtId="0" fontId="8" fillId="0" borderId="6" xfId="7" applyBorder="1" applyAlignment="1">
      <alignment horizontal="right" vertical="center"/>
    </xf>
    <xf numFmtId="0" fontId="5" fillId="0" borderId="38" xfId="9" applyBorder="1" applyAlignment="1">
      <alignment horizontal="center" vertical="center"/>
    </xf>
    <xf numFmtId="0" fontId="5" fillId="0" borderId="39" xfId="9" applyBorder="1" applyAlignment="1">
      <alignment horizontal="center" vertical="center"/>
    </xf>
    <xf numFmtId="0" fontId="38" fillId="0" borderId="36" xfId="9" applyFont="1" applyBorder="1" applyAlignment="1">
      <alignment horizontal="center" vertical="center"/>
    </xf>
  </cellXfs>
  <cellStyles count="10">
    <cellStyle name="Normal" xfId="0" builtinId="0"/>
    <cellStyle name="Normal 2" xfId="1"/>
    <cellStyle name="Normal 2 2" xfId="6"/>
    <cellStyle name="Normal 3" xfId="2"/>
    <cellStyle name="Normal 3 2" xfId="3"/>
    <cellStyle name="Normal 4" xfId="5"/>
    <cellStyle name="Normal 5" xfId="7"/>
    <cellStyle name="Normal 6" xfId="9"/>
    <cellStyle name="Normal_גיליון1" xfId="4"/>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274543</xdr:colOff>
      <xdr:row>4</xdr:row>
      <xdr:rowOff>271744</xdr:rowOff>
    </xdr:from>
    <xdr:ext cx="2038350" cy="1406525"/>
    <xdr:sp macro="" textlink="">
      <xdr:nvSpPr>
        <xdr:cNvPr id="3" name="AutoShape 3"/>
        <xdr:cNvSpPr>
          <a:spLocks noChangeArrowheads="1"/>
        </xdr:cNvSpPr>
      </xdr:nvSpPr>
      <xdr:spPr bwMode="auto">
        <a:xfrm rot="10800000">
          <a:off x="9906253254" y="3241303"/>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107156</xdr:colOff>
      <xdr:row>15</xdr:row>
      <xdr:rowOff>238125</xdr:rowOff>
    </xdr:from>
    <xdr:ext cx="2038350" cy="1406525"/>
    <xdr:sp macro="" textlink="">
      <xdr:nvSpPr>
        <xdr:cNvPr id="4" name="AutoShape 3"/>
        <xdr:cNvSpPr>
          <a:spLocks noChangeArrowheads="1"/>
        </xdr:cNvSpPr>
      </xdr:nvSpPr>
      <xdr:spPr bwMode="auto">
        <a:xfrm rot="10800000">
          <a:off x="9940716244" y="10346531"/>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683760</xdr:colOff>
      <xdr:row>61</xdr:row>
      <xdr:rowOff>221116</xdr:rowOff>
    </xdr:from>
    <xdr:ext cx="2038350" cy="1406525"/>
    <xdr:sp macro="" textlink="">
      <xdr:nvSpPr>
        <xdr:cNvPr id="6" name="AutoShape 3"/>
        <xdr:cNvSpPr>
          <a:spLocks noChangeArrowheads="1"/>
        </xdr:cNvSpPr>
      </xdr:nvSpPr>
      <xdr:spPr bwMode="auto">
        <a:xfrm rot="10800000">
          <a:off x="10023796354" y="35191473"/>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47625</xdr:colOff>
      <xdr:row>91</xdr:row>
      <xdr:rowOff>250031</xdr:rowOff>
    </xdr:from>
    <xdr:ext cx="2038350" cy="1406525"/>
    <xdr:sp macro="" textlink="">
      <xdr:nvSpPr>
        <xdr:cNvPr id="8" name="AutoShape 3"/>
        <xdr:cNvSpPr>
          <a:spLocks noChangeArrowheads="1"/>
        </xdr:cNvSpPr>
      </xdr:nvSpPr>
      <xdr:spPr bwMode="auto">
        <a:xfrm rot="10800000">
          <a:off x="9940775775" y="46434375"/>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642938</xdr:colOff>
      <xdr:row>131</xdr:row>
      <xdr:rowOff>166687</xdr:rowOff>
    </xdr:from>
    <xdr:ext cx="2038350" cy="1406525"/>
    <xdr:sp macro="" textlink="">
      <xdr:nvSpPr>
        <xdr:cNvPr id="10" name="AutoShape 3"/>
        <xdr:cNvSpPr>
          <a:spLocks noChangeArrowheads="1"/>
        </xdr:cNvSpPr>
      </xdr:nvSpPr>
      <xdr:spPr bwMode="auto">
        <a:xfrm rot="10800000">
          <a:off x="9940894837" y="67044093"/>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32718</xdr:colOff>
      <xdr:row>178</xdr:row>
      <xdr:rowOff>163286</xdr:rowOff>
    </xdr:from>
    <xdr:ext cx="2038350" cy="1406525"/>
    <xdr:sp macro="" textlink="">
      <xdr:nvSpPr>
        <xdr:cNvPr id="12" name="AutoShape 3"/>
        <xdr:cNvSpPr>
          <a:spLocks noChangeArrowheads="1"/>
        </xdr:cNvSpPr>
      </xdr:nvSpPr>
      <xdr:spPr bwMode="auto">
        <a:xfrm rot="10800000">
          <a:off x="10024447396" y="83547857"/>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678656</xdr:colOff>
      <xdr:row>226</xdr:row>
      <xdr:rowOff>154781</xdr:rowOff>
    </xdr:from>
    <xdr:ext cx="2038350" cy="1406525"/>
    <xdr:sp macro="" textlink="">
      <xdr:nvSpPr>
        <xdr:cNvPr id="13" name="AutoShape 3"/>
        <xdr:cNvSpPr>
          <a:spLocks noChangeArrowheads="1"/>
        </xdr:cNvSpPr>
      </xdr:nvSpPr>
      <xdr:spPr bwMode="auto">
        <a:xfrm rot="10800000">
          <a:off x="9940859119" y="106191844"/>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690563</xdr:colOff>
      <xdr:row>265</xdr:row>
      <xdr:rowOff>214313</xdr:rowOff>
    </xdr:from>
    <xdr:ext cx="2038350" cy="1406525"/>
    <xdr:sp macro="" textlink="">
      <xdr:nvSpPr>
        <xdr:cNvPr id="14" name="AutoShape 3"/>
        <xdr:cNvSpPr>
          <a:spLocks noChangeArrowheads="1"/>
        </xdr:cNvSpPr>
      </xdr:nvSpPr>
      <xdr:spPr bwMode="auto">
        <a:xfrm rot="10800000">
          <a:off x="9940847212" y="130802063"/>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666750</xdr:colOff>
      <xdr:row>287</xdr:row>
      <xdr:rowOff>190500</xdr:rowOff>
    </xdr:from>
    <xdr:ext cx="2038350" cy="1406525"/>
    <xdr:sp macro="" textlink="">
      <xdr:nvSpPr>
        <xdr:cNvPr id="15" name="AutoShape 3"/>
        <xdr:cNvSpPr>
          <a:spLocks noChangeArrowheads="1"/>
        </xdr:cNvSpPr>
      </xdr:nvSpPr>
      <xdr:spPr bwMode="auto">
        <a:xfrm rot="10800000">
          <a:off x="9940871025" y="148101844"/>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654843</xdr:colOff>
      <xdr:row>344</xdr:row>
      <xdr:rowOff>226218</xdr:rowOff>
    </xdr:from>
    <xdr:ext cx="2038350" cy="1406525"/>
    <xdr:sp macro="" textlink="">
      <xdr:nvSpPr>
        <xdr:cNvPr id="17" name="AutoShape 3"/>
        <xdr:cNvSpPr>
          <a:spLocks noChangeArrowheads="1"/>
        </xdr:cNvSpPr>
      </xdr:nvSpPr>
      <xdr:spPr bwMode="auto">
        <a:xfrm rot="10800000">
          <a:off x="9940882932" y="168902062"/>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34719</xdr:colOff>
      <xdr:row>474</xdr:row>
      <xdr:rowOff>107257</xdr:rowOff>
    </xdr:from>
    <xdr:ext cx="2038350" cy="1406525"/>
    <xdr:sp macro="" textlink="">
      <xdr:nvSpPr>
        <xdr:cNvPr id="19" name="AutoShape 3"/>
        <xdr:cNvSpPr>
          <a:spLocks noChangeArrowheads="1"/>
        </xdr:cNvSpPr>
      </xdr:nvSpPr>
      <xdr:spPr bwMode="auto">
        <a:xfrm rot="10800000">
          <a:off x="10023724216" y="219386364"/>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8</xdr:col>
      <xdr:colOff>1020539</xdr:colOff>
      <xdr:row>587</xdr:row>
      <xdr:rowOff>289150</xdr:rowOff>
    </xdr:from>
    <xdr:ext cx="1728107" cy="1479779"/>
    <xdr:sp macro="" textlink="">
      <xdr:nvSpPr>
        <xdr:cNvPr id="23" name="AutoShape 3"/>
        <xdr:cNvSpPr>
          <a:spLocks noChangeArrowheads="1"/>
        </xdr:cNvSpPr>
      </xdr:nvSpPr>
      <xdr:spPr bwMode="auto">
        <a:xfrm rot="10800000">
          <a:off x="10026409604" y="261491864"/>
          <a:ext cx="1728107" cy="1479779"/>
        </a:xfrm>
        <a:prstGeom prst="wedgeRectCallout">
          <a:avLst>
            <a:gd name="adj1" fmla="val -84075"/>
            <a:gd name="adj2" fmla="val 79201"/>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136072</xdr:colOff>
      <xdr:row>534</xdr:row>
      <xdr:rowOff>176893</xdr:rowOff>
    </xdr:from>
    <xdr:ext cx="2038350" cy="1406525"/>
    <xdr:sp macro="" textlink="">
      <xdr:nvSpPr>
        <xdr:cNvPr id="16" name="AutoShape 3"/>
        <xdr:cNvSpPr>
          <a:spLocks noChangeArrowheads="1"/>
        </xdr:cNvSpPr>
      </xdr:nvSpPr>
      <xdr:spPr bwMode="auto">
        <a:xfrm rot="10800000">
          <a:off x="10024956364" y="236886750"/>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68036</xdr:colOff>
      <xdr:row>563</xdr:row>
      <xdr:rowOff>54428</xdr:rowOff>
    </xdr:from>
    <xdr:ext cx="2038350" cy="1406525"/>
    <xdr:sp macro="" textlink="">
      <xdr:nvSpPr>
        <xdr:cNvPr id="21" name="AutoShape 3"/>
        <xdr:cNvSpPr>
          <a:spLocks noChangeArrowheads="1"/>
        </xdr:cNvSpPr>
      </xdr:nvSpPr>
      <xdr:spPr bwMode="auto">
        <a:xfrm rot="10800000">
          <a:off x="10024412078" y="258045857"/>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72"/>
  <sheetViews>
    <sheetView showGridLines="0" rightToLeft="1" workbookViewId="0">
      <selection activeCell="H3" sqref="H3"/>
    </sheetView>
  </sheetViews>
  <sheetFormatPr defaultColWidth="9.140625" defaultRowHeight="14.25" x14ac:dyDescent="0.2"/>
  <cols>
    <col min="1" max="1" width="26.140625" style="1" bestFit="1" customWidth="1"/>
    <col min="2" max="2" width="26.140625" style="1" customWidth="1"/>
    <col min="3" max="3" width="29.42578125" style="1" hidden="1" customWidth="1"/>
    <col min="4" max="4" width="28.28515625" style="1" bestFit="1" customWidth="1"/>
    <col min="5" max="5" width="11.42578125" style="1" bestFit="1" customWidth="1"/>
    <col min="6" max="6" width="16.42578125" style="1" bestFit="1" customWidth="1"/>
    <col min="7" max="7" width="11.42578125" style="1" customWidth="1"/>
    <col min="8" max="8" width="16.42578125" style="1" customWidth="1"/>
    <col min="9" max="9" width="13.5703125" style="1" customWidth="1"/>
    <col min="10" max="16384" width="9.140625" style="1"/>
  </cols>
  <sheetData>
    <row r="1" spans="1:8" ht="75" customHeight="1" thickBot="1" x14ac:dyDescent="0.25">
      <c r="A1" s="315" t="s">
        <v>1160</v>
      </c>
      <c r="B1" s="316"/>
      <c r="C1" s="316"/>
      <c r="D1" s="316"/>
      <c r="E1" s="316"/>
      <c r="F1" s="316"/>
      <c r="G1" s="316"/>
      <c r="H1" s="316"/>
    </row>
    <row r="2" spans="1:8" ht="66.75" thickBot="1" x14ac:dyDescent="0.25">
      <c r="A2" s="2" t="s">
        <v>86</v>
      </c>
      <c r="B2" s="3" t="s">
        <v>85</v>
      </c>
      <c r="C2" s="3" t="s">
        <v>85</v>
      </c>
      <c r="D2" s="2" t="s">
        <v>84</v>
      </c>
      <c r="E2" s="2" t="s">
        <v>82</v>
      </c>
      <c r="F2" s="2" t="s">
        <v>1159</v>
      </c>
      <c r="G2" s="91" t="s">
        <v>1136</v>
      </c>
      <c r="H2" s="2" t="s">
        <v>1138</v>
      </c>
    </row>
    <row r="3" spans="1:8" ht="15" customHeight="1" x14ac:dyDescent="0.2">
      <c r="A3" s="317" t="s">
        <v>1143</v>
      </c>
      <c r="B3" s="306" t="s">
        <v>1140</v>
      </c>
      <c r="C3" s="16" t="s">
        <v>87</v>
      </c>
      <c r="D3" s="7" t="s">
        <v>40</v>
      </c>
      <c r="E3" s="6">
        <v>207495</v>
      </c>
      <c r="F3" s="145">
        <v>4.5530342791702864E-2</v>
      </c>
      <c r="G3" s="191">
        <f>VLOOKUP(D3,'חלוקת אחוזים לכל רמת קטגוריה'!$D$3:$I$69,6,0)</f>
        <v>31</v>
      </c>
      <c r="H3" s="147">
        <f>F3/G3</f>
        <v>1.4687207352162214E-3</v>
      </c>
    </row>
    <row r="4" spans="1:8" x14ac:dyDescent="0.2">
      <c r="A4" s="318"/>
      <c r="B4" s="309"/>
      <c r="C4" s="16" t="s">
        <v>87</v>
      </c>
      <c r="D4" s="8" t="s">
        <v>44</v>
      </c>
      <c r="E4" s="4">
        <v>43</v>
      </c>
      <c r="F4" s="143">
        <v>1.8143780783356404E-5</v>
      </c>
      <c r="G4" s="191">
        <f>VLOOKUP(D4,'חלוקת אחוזים לכל רמת קטגוריה'!$D$3:$I$69,6,0)</f>
        <v>1</v>
      </c>
      <c r="H4" s="144">
        <f t="shared" ref="H4:H67" si="0">F4/G4</f>
        <v>1.8143780783356404E-5</v>
      </c>
    </row>
    <row r="5" spans="1:8" x14ac:dyDescent="0.2">
      <c r="A5" s="318"/>
      <c r="B5" s="309"/>
      <c r="C5" s="16" t="s">
        <v>87</v>
      </c>
      <c r="D5" s="8" t="s">
        <v>43</v>
      </c>
      <c r="E5" s="4">
        <v>74316</v>
      </c>
      <c r="F5" s="143">
        <v>1.0841199279190543E-2</v>
      </c>
      <c r="G5" s="191">
        <f>VLOOKUP(D5,'חלוקת אחוזים לכל רמת קטגוריה'!$D$3:$I$69,6,0)</f>
        <v>9</v>
      </c>
      <c r="H5" s="144">
        <f t="shared" si="0"/>
        <v>1.2045776976878381E-3</v>
      </c>
    </row>
    <row r="6" spans="1:8" x14ac:dyDescent="0.2">
      <c r="A6" s="318"/>
      <c r="B6" s="309"/>
      <c r="C6" s="16" t="s">
        <v>87</v>
      </c>
      <c r="D6" s="8" t="s">
        <v>42</v>
      </c>
      <c r="E6" s="4">
        <v>52115</v>
      </c>
      <c r="F6" s="143">
        <v>1.246672231176031E-2</v>
      </c>
      <c r="G6" s="191">
        <f>VLOOKUP(D6,'חלוקת אחוזים לכל רמת קטגוריה'!$D$3:$I$69,6,0)</f>
        <v>8</v>
      </c>
      <c r="H6" s="144">
        <f t="shared" si="0"/>
        <v>1.5583402889700387E-3</v>
      </c>
    </row>
    <row r="7" spans="1:8" ht="15" thickBot="1" x14ac:dyDescent="0.25">
      <c r="A7" s="318"/>
      <c r="B7" s="310"/>
      <c r="C7" s="16" t="s">
        <v>87</v>
      </c>
      <c r="D7" s="8" t="s">
        <v>41</v>
      </c>
      <c r="E7" s="4">
        <v>174</v>
      </c>
      <c r="F7" s="143">
        <v>1.9035800808402201E-4</v>
      </c>
      <c r="G7" s="191">
        <f>VLOOKUP(D7,'חלוקת אחוזים לכל רמת קטגוריה'!$D$3:$I$69,6,0)</f>
        <v>6</v>
      </c>
      <c r="H7" s="144">
        <f t="shared" si="0"/>
        <v>3.1726334680670338E-5</v>
      </c>
    </row>
    <row r="8" spans="1:8" x14ac:dyDescent="0.2">
      <c r="A8" s="318"/>
      <c r="B8" s="306" t="s">
        <v>1141</v>
      </c>
      <c r="C8" s="16" t="s">
        <v>88</v>
      </c>
      <c r="D8" s="8" t="s">
        <v>12</v>
      </c>
      <c r="E8" s="4">
        <v>2665</v>
      </c>
      <c r="F8" s="143">
        <v>1.1645880220655292E-2</v>
      </c>
      <c r="G8" s="191">
        <f>VLOOKUP(D8,'חלוקת אחוזים לכל רמת קטגוריה'!$D$3:$I$69,6,0)</f>
        <v>5</v>
      </c>
      <c r="H8" s="144">
        <f t="shared" si="0"/>
        <v>2.3291760441310583E-3</v>
      </c>
    </row>
    <row r="9" spans="1:8" x14ac:dyDescent="0.2">
      <c r="A9" s="318"/>
      <c r="B9" s="309"/>
      <c r="C9" s="16" t="s">
        <v>88</v>
      </c>
      <c r="D9" s="8" t="s">
        <v>17</v>
      </c>
      <c r="E9" s="4">
        <v>5627</v>
      </c>
      <c r="F9" s="143">
        <v>9.6716166337399937E-3</v>
      </c>
      <c r="G9" s="191">
        <f>VLOOKUP(D9,'חלוקת אחוזים לכל רמת קטגוריה'!$D$3:$I$69,6,0)</f>
        <v>17</v>
      </c>
      <c r="H9" s="144">
        <f t="shared" si="0"/>
        <v>5.6891862551411725E-4</v>
      </c>
    </row>
    <row r="10" spans="1:8" x14ac:dyDescent="0.2">
      <c r="A10" s="318"/>
      <c r="B10" s="309"/>
      <c r="C10" s="16" t="s">
        <v>88</v>
      </c>
      <c r="D10" s="8" t="s">
        <v>47</v>
      </c>
      <c r="E10" s="4">
        <v>2277</v>
      </c>
      <c r="F10" s="143">
        <v>7.8278336265154933E-3</v>
      </c>
      <c r="G10" s="191">
        <f>VLOOKUP(D10,'חלוקת אחוזים לכל רמת קטגוריה'!$D$3:$I$69,6,0)</f>
        <v>1</v>
      </c>
      <c r="H10" s="144">
        <f t="shared" si="0"/>
        <v>7.8278336265154933E-3</v>
      </c>
    </row>
    <row r="11" spans="1:8" x14ac:dyDescent="0.2">
      <c r="A11" s="318"/>
      <c r="B11" s="309"/>
      <c r="C11" s="16" t="s">
        <v>88</v>
      </c>
      <c r="D11" s="8" t="s">
        <v>45</v>
      </c>
      <c r="E11" s="4">
        <v>11955</v>
      </c>
      <c r="F11" s="143">
        <v>1.2675092089207488E-2</v>
      </c>
      <c r="G11" s="191">
        <f>VLOOKUP(D11,'חלוקת אחוזים לכל רמת קטגוריה'!$D$3:$I$69,6,0)</f>
        <v>10</v>
      </c>
      <c r="H11" s="144">
        <f t="shared" si="0"/>
        <v>1.2675092089207488E-3</v>
      </c>
    </row>
    <row r="12" spans="1:8" x14ac:dyDescent="0.2">
      <c r="A12" s="318"/>
      <c r="B12" s="309"/>
      <c r="C12" s="16" t="s">
        <v>88</v>
      </c>
      <c r="D12" s="8" t="s">
        <v>49</v>
      </c>
      <c r="E12" s="4">
        <v>869</v>
      </c>
      <c r="F12" s="143">
        <v>1.2099215637079062E-3</v>
      </c>
      <c r="G12" s="191">
        <f>VLOOKUP(D12,'חלוקת אחוזים לכל רמת קטגוריה'!$D$3:$I$69,6,0)</f>
        <v>3</v>
      </c>
      <c r="H12" s="144">
        <f t="shared" si="0"/>
        <v>4.0330718790263539E-4</v>
      </c>
    </row>
    <row r="13" spans="1:8" ht="15" thickBot="1" x14ac:dyDescent="0.25">
      <c r="A13" s="318"/>
      <c r="B13" s="310"/>
      <c r="C13" s="16" t="s">
        <v>88</v>
      </c>
      <c r="D13" s="8" t="s">
        <v>46</v>
      </c>
      <c r="E13" s="4">
        <v>212</v>
      </c>
      <c r="F13" s="143">
        <v>3.1893221167569538E-4</v>
      </c>
      <c r="G13" s="191">
        <f>VLOOKUP(D13,'חלוקת אחוזים לכל רמת קטגוריה'!$D$3:$I$69,6,0)</f>
        <v>2</v>
      </c>
      <c r="H13" s="144">
        <f t="shared" si="0"/>
        <v>1.5946610583784769E-4</v>
      </c>
    </row>
    <row r="14" spans="1:8" x14ac:dyDescent="0.2">
      <c r="A14" s="319"/>
      <c r="B14" s="307" t="s">
        <v>1142</v>
      </c>
      <c r="C14" s="16" t="s">
        <v>15</v>
      </c>
      <c r="D14" s="8" t="s">
        <v>15</v>
      </c>
      <c r="E14" s="4">
        <v>17002</v>
      </c>
      <c r="F14" s="143">
        <v>4.2937760671092409E-2</v>
      </c>
      <c r="G14" s="191">
        <f>VLOOKUP(D14,'חלוקת אחוזים לכל רמת קטגוריה'!$D$3:$I$69,6,0)</f>
        <v>20</v>
      </c>
      <c r="H14" s="144">
        <f t="shared" si="0"/>
        <v>2.1468880335546205E-3</v>
      </c>
    </row>
    <row r="15" spans="1:8" ht="25.5" customHeight="1" thickBot="1" x14ac:dyDescent="0.25">
      <c r="A15" s="320"/>
      <c r="B15" s="310"/>
      <c r="C15" s="21" t="s">
        <v>15</v>
      </c>
      <c r="D15" s="200" t="s">
        <v>48</v>
      </c>
      <c r="E15" s="203">
        <v>2928</v>
      </c>
      <c r="F15" s="193">
        <v>2.1145433497289116E-3</v>
      </c>
      <c r="G15" s="194">
        <f>VLOOKUP(D15,'חלוקת אחוזים לכל רמת קטגוריה'!$D$3:$I$69,6,0)</f>
        <v>1</v>
      </c>
      <c r="H15" s="195">
        <f t="shared" si="0"/>
        <v>2.1145433497289116E-3</v>
      </c>
    </row>
    <row r="16" spans="1:8" ht="30.75" thickBot="1" x14ac:dyDescent="0.25">
      <c r="A16" s="314" t="s">
        <v>1147</v>
      </c>
      <c r="B16" s="14" t="s">
        <v>1144</v>
      </c>
      <c r="C16" s="16" t="s">
        <v>22</v>
      </c>
      <c r="D16" s="7" t="s">
        <v>22</v>
      </c>
      <c r="E16" s="6">
        <v>261854</v>
      </c>
      <c r="F16" s="145">
        <v>8.2619801580802371E-2</v>
      </c>
      <c r="G16" s="198">
        <f>VLOOKUP(D16,'חלוקת אחוזים לכל רמת קטגוריה'!$D$3:$I$69,6,0)</f>
        <v>22</v>
      </c>
      <c r="H16" s="147">
        <f t="shared" si="0"/>
        <v>3.7554455264001076E-3</v>
      </c>
    </row>
    <row r="17" spans="1:8" x14ac:dyDescent="0.2">
      <c r="A17" s="312"/>
      <c r="B17" s="306" t="s">
        <v>1145</v>
      </c>
      <c r="C17" s="16" t="s">
        <v>90</v>
      </c>
      <c r="D17" s="8" t="s">
        <v>20</v>
      </c>
      <c r="E17" s="4">
        <v>612674</v>
      </c>
      <c r="F17" s="143">
        <v>5.0274965245005153E-2</v>
      </c>
      <c r="G17" s="191">
        <f>VLOOKUP(D17,'חלוקת אחוזים לכל רמת קטגוריה'!$D$3:$I$69,6,0)</f>
        <v>12</v>
      </c>
      <c r="H17" s="144">
        <f t="shared" si="0"/>
        <v>4.1895804370837625E-3</v>
      </c>
    </row>
    <row r="18" spans="1:8" x14ac:dyDescent="0.2">
      <c r="A18" s="312"/>
      <c r="B18" s="307"/>
      <c r="C18" s="16" t="s">
        <v>90</v>
      </c>
      <c r="D18" s="8" t="s">
        <v>25</v>
      </c>
      <c r="E18" s="4">
        <v>40628</v>
      </c>
      <c r="F18" s="143">
        <v>2.9477490892847586E-2</v>
      </c>
      <c r="G18" s="191">
        <f>VLOOKUP(D18,'חלוקת אחוזים לכל רמת קטגוריה'!$D$3:$I$69,6,0)</f>
        <v>10</v>
      </c>
      <c r="H18" s="144">
        <f t="shared" si="0"/>
        <v>2.9477490892847588E-3</v>
      </c>
    </row>
    <row r="19" spans="1:8" ht="15" thickBot="1" x14ac:dyDescent="0.25">
      <c r="A19" s="312"/>
      <c r="B19" s="308"/>
      <c r="C19" s="16" t="s">
        <v>90</v>
      </c>
      <c r="D19" s="8" t="s">
        <v>27</v>
      </c>
      <c r="E19" s="4">
        <v>4389</v>
      </c>
      <c r="F19" s="143">
        <v>3.561351617486691E-3</v>
      </c>
      <c r="G19" s="191">
        <f>VLOOKUP(D19,'חלוקת אחוזים לכל רמת קטגוריה'!$D$3:$I$69,6,0)</f>
        <v>6</v>
      </c>
      <c r="H19" s="144">
        <f t="shared" si="0"/>
        <v>5.9355860291444851E-4</v>
      </c>
    </row>
    <row r="20" spans="1:8" x14ac:dyDescent="0.2">
      <c r="A20" s="312"/>
      <c r="B20" s="307" t="s">
        <v>1146</v>
      </c>
      <c r="C20" s="16" t="s">
        <v>89</v>
      </c>
      <c r="D20" s="8" t="s">
        <v>19</v>
      </c>
      <c r="E20" s="4">
        <v>140181</v>
      </c>
      <c r="F20" s="143">
        <v>3.7418089330452757E-2</v>
      </c>
      <c r="G20" s="191">
        <f>VLOOKUP(D20,'חלוקת אחוזים לכל רמת קטגוריה'!$D$3:$I$69,6,0)</f>
        <v>33</v>
      </c>
      <c r="H20" s="144">
        <f t="shared" si="0"/>
        <v>1.1338814948622048E-3</v>
      </c>
    </row>
    <row r="21" spans="1:8" x14ac:dyDescent="0.2">
      <c r="A21" s="312"/>
      <c r="B21" s="309"/>
      <c r="C21" s="16" t="s">
        <v>89</v>
      </c>
      <c r="D21" s="8" t="s">
        <v>26</v>
      </c>
      <c r="E21" s="4">
        <v>13526</v>
      </c>
      <c r="F21" s="143">
        <v>9.3232663740280899E-3</v>
      </c>
      <c r="G21" s="191">
        <f>VLOOKUP(D21,'חלוקת אחוזים לכל רמת קטגוריה'!$D$3:$I$69,6,0)</f>
        <v>1</v>
      </c>
      <c r="H21" s="144">
        <f t="shared" si="0"/>
        <v>9.3232663740280899E-3</v>
      </c>
    </row>
    <row r="22" spans="1:8" x14ac:dyDescent="0.2">
      <c r="A22" s="312"/>
      <c r="B22" s="309"/>
      <c r="C22" s="16" t="s">
        <v>89</v>
      </c>
      <c r="D22" s="8" t="s">
        <v>21</v>
      </c>
      <c r="E22" s="4">
        <v>8033</v>
      </c>
      <c r="F22" s="143">
        <v>8.0063138865686164E-3</v>
      </c>
      <c r="G22" s="191">
        <f>VLOOKUP(D22,'חלוקת אחוזים לכל רמת קטגוריה'!$D$3:$I$69,6,0)</f>
        <v>17</v>
      </c>
      <c r="H22" s="144">
        <f t="shared" si="0"/>
        <v>4.7095964038638922E-4</v>
      </c>
    </row>
    <row r="23" spans="1:8" x14ac:dyDescent="0.2">
      <c r="A23" s="312"/>
      <c r="B23" s="309"/>
      <c r="C23" s="16" t="s">
        <v>89</v>
      </c>
      <c r="D23" s="8" t="s">
        <v>28</v>
      </c>
      <c r="E23" s="4">
        <v>4376</v>
      </c>
      <c r="F23" s="143">
        <v>1.8610896224176647E-3</v>
      </c>
      <c r="G23" s="191">
        <f>VLOOKUP(D23,'חלוקת אחוזים לכל רמת קטגוריה'!$D$3:$I$69,6,0)</f>
        <v>6</v>
      </c>
      <c r="H23" s="144">
        <f t="shared" si="0"/>
        <v>3.1018160373627747E-4</v>
      </c>
    </row>
    <row r="24" spans="1:8" x14ac:dyDescent="0.2">
      <c r="A24" s="312"/>
      <c r="B24" s="309"/>
      <c r="C24" s="16" t="s">
        <v>89</v>
      </c>
      <c r="D24" s="8" t="s">
        <v>24</v>
      </c>
      <c r="E24" s="4">
        <v>2435</v>
      </c>
      <c r="F24" s="143">
        <v>7.5679441374829613E-4</v>
      </c>
      <c r="G24" s="191">
        <f>VLOOKUP(D24,'חלוקת אחוזים לכל רמת קטגוריה'!$D$3:$I$69,6,0)</f>
        <v>1</v>
      </c>
      <c r="H24" s="144">
        <f t="shared" si="0"/>
        <v>7.5679441374829613E-4</v>
      </c>
    </row>
    <row r="25" spans="1:8" ht="15" thickBot="1" x14ac:dyDescent="0.25">
      <c r="A25" s="313"/>
      <c r="B25" s="310"/>
      <c r="C25" s="17" t="s">
        <v>89</v>
      </c>
      <c r="D25" s="9" t="s">
        <v>23</v>
      </c>
      <c r="E25" s="5">
        <v>498</v>
      </c>
      <c r="F25" s="146">
        <v>1.2903665353571785E-4</v>
      </c>
      <c r="G25" s="199">
        <f>VLOOKUP(D25,'חלוקת אחוזים לכל רמת קטגוריה'!$D$3:$I$69,6,0)</f>
        <v>1</v>
      </c>
      <c r="H25" s="148">
        <f t="shared" si="0"/>
        <v>1.2903665353571785E-4</v>
      </c>
    </row>
    <row r="26" spans="1:8" ht="30.75" thickBot="1" x14ac:dyDescent="0.25">
      <c r="A26" s="311" t="s">
        <v>1150</v>
      </c>
      <c r="B26" s="14" t="s">
        <v>1148</v>
      </c>
      <c r="C26" s="18" t="s">
        <v>70</v>
      </c>
      <c r="D26" s="13" t="s">
        <v>70</v>
      </c>
      <c r="E26" s="50">
        <v>921457</v>
      </c>
      <c r="F26" s="190">
        <v>0.14535784283455153</v>
      </c>
      <c r="G26" s="201">
        <f>VLOOKUP(D26,'חלוקת אחוזים לכל רמת קטגוריה'!$D$3:$I$69,6,0)</f>
        <v>10</v>
      </c>
      <c r="H26" s="202">
        <f t="shared" si="0"/>
        <v>1.4535784283455153E-2</v>
      </c>
    </row>
    <row r="27" spans="1:8" ht="30" customHeight="1" x14ac:dyDescent="0.2">
      <c r="A27" s="312"/>
      <c r="B27" s="306" t="s">
        <v>1149</v>
      </c>
      <c r="C27" s="19" t="s">
        <v>91</v>
      </c>
      <c r="D27" s="8" t="s">
        <v>69</v>
      </c>
      <c r="E27" s="47">
        <v>306013</v>
      </c>
      <c r="F27" s="143">
        <v>4.097216392089445E-2</v>
      </c>
      <c r="G27" s="191">
        <f>VLOOKUP(D27,'חלוקת אחוזים לכל רמת קטגוריה'!$D$3:$I$69,6,0)</f>
        <v>8</v>
      </c>
      <c r="H27" s="144">
        <f t="shared" si="0"/>
        <v>5.1215204901118062E-3</v>
      </c>
    </row>
    <row r="28" spans="1:8" x14ac:dyDescent="0.2">
      <c r="A28" s="312"/>
      <c r="B28" s="307"/>
      <c r="C28" s="19" t="s">
        <v>91</v>
      </c>
      <c r="D28" s="8" t="s">
        <v>68</v>
      </c>
      <c r="E28" s="47">
        <v>22462</v>
      </c>
      <c r="F28" s="143">
        <v>1.7146567335134581E-2</v>
      </c>
      <c r="G28" s="191">
        <f>VLOOKUP(D28,'חלוקת אחוזים לכל רמת קטגוריה'!$D$3:$I$69,6,0)</f>
        <v>5</v>
      </c>
      <c r="H28" s="144">
        <f t="shared" si="0"/>
        <v>3.4293134670269161E-3</v>
      </c>
    </row>
    <row r="29" spans="1:8" x14ac:dyDescent="0.2">
      <c r="A29" s="312"/>
      <c r="B29" s="307"/>
      <c r="C29" s="19" t="s">
        <v>91</v>
      </c>
      <c r="D29" s="49" t="s">
        <v>1137</v>
      </c>
      <c r="E29" s="47">
        <v>19819</v>
      </c>
      <c r="F29" s="143">
        <v>6.6798806239068203E-3</v>
      </c>
      <c r="G29" s="191">
        <f>VLOOKUP(D29,'חלוקת אחוזים לכל רמת קטגוריה'!$D$3:$I$69,6,0)</f>
        <v>4</v>
      </c>
      <c r="H29" s="144">
        <f t="shared" si="0"/>
        <v>1.6699701559767051E-3</v>
      </c>
    </row>
    <row r="30" spans="1:8" x14ac:dyDescent="0.2">
      <c r="A30" s="312"/>
      <c r="B30" s="307"/>
      <c r="C30" s="19" t="s">
        <v>91</v>
      </c>
      <c r="D30" s="8" t="s">
        <v>73</v>
      </c>
      <c r="E30" s="47">
        <v>24395</v>
      </c>
      <c r="F30" s="143">
        <v>4.7400643695452828E-3</v>
      </c>
      <c r="G30" s="191">
        <f>VLOOKUP(D30,'חלוקת אחוזים לכל רמת קטגוריה'!$D$3:$I$69,6,0)</f>
        <v>2</v>
      </c>
      <c r="H30" s="144">
        <f t="shared" si="0"/>
        <v>2.3700321847726414E-3</v>
      </c>
    </row>
    <row r="31" spans="1:8" x14ac:dyDescent="0.2">
      <c r="A31" s="312"/>
      <c r="B31" s="307"/>
      <c r="C31" s="19" t="s">
        <v>91</v>
      </c>
      <c r="D31" s="8" t="s">
        <v>71</v>
      </c>
      <c r="E31" s="47">
        <v>26772</v>
      </c>
      <c r="F31" s="143">
        <v>2.9652634789740589E-3</v>
      </c>
      <c r="G31" s="191">
        <f>VLOOKUP(D31,'חלוקת אחוזים לכל רמת קטגוריה'!$D$3:$I$69,6,0)</f>
        <v>4</v>
      </c>
      <c r="H31" s="144">
        <f t="shared" si="0"/>
        <v>7.4131586974351472E-4</v>
      </c>
    </row>
    <row r="32" spans="1:8" x14ac:dyDescent="0.2">
      <c r="A32" s="312"/>
      <c r="B32" s="307"/>
      <c r="C32" s="19" t="s">
        <v>91</v>
      </c>
      <c r="D32" s="8" t="s">
        <v>76</v>
      </c>
      <c r="E32" s="47">
        <v>4499</v>
      </c>
      <c r="F32" s="143">
        <v>2.5895999744287119E-3</v>
      </c>
      <c r="G32" s="191">
        <f>VLOOKUP(D32,'חלוקת אחוזים לכל רמת קטגוריה'!$D$3:$I$69,6,0)</f>
        <v>7</v>
      </c>
      <c r="H32" s="144">
        <f t="shared" si="0"/>
        <v>3.6994285348981599E-4</v>
      </c>
    </row>
    <row r="33" spans="1:8" x14ac:dyDescent="0.2">
      <c r="A33" s="312"/>
      <c r="B33" s="307"/>
      <c r="C33" s="19" t="s">
        <v>91</v>
      </c>
      <c r="D33" s="8" t="s">
        <v>72</v>
      </c>
      <c r="E33" s="47">
        <v>9112</v>
      </c>
      <c r="F33" s="143">
        <v>3.1165909952233701E-3</v>
      </c>
      <c r="G33" s="191">
        <f>VLOOKUP(D33,'חלוקת אחוזים לכל רמת קטגוריה'!$D$3:$I$69,6,0)</f>
        <v>3</v>
      </c>
      <c r="H33" s="144">
        <f t="shared" si="0"/>
        <v>1.0388636650744568E-3</v>
      </c>
    </row>
    <row r="34" spans="1:8" x14ac:dyDescent="0.2">
      <c r="A34" s="312"/>
      <c r="B34" s="307"/>
      <c r="C34" s="19" t="s">
        <v>91</v>
      </c>
      <c r="D34" s="8" t="s">
        <v>74</v>
      </c>
      <c r="E34" s="47">
        <v>16788</v>
      </c>
      <c r="F34" s="143">
        <v>1.707521803233156E-3</v>
      </c>
      <c r="G34" s="191">
        <f>VLOOKUP(D34,'חלוקת אחוזים לכל רמת קטגוריה'!$D$3:$I$69,6,0)</f>
        <v>5</v>
      </c>
      <c r="H34" s="144">
        <f t="shared" si="0"/>
        <v>3.4150436064663123E-4</v>
      </c>
    </row>
    <row r="35" spans="1:8" x14ac:dyDescent="0.2">
      <c r="A35" s="312"/>
      <c r="B35" s="307"/>
      <c r="C35" s="19" t="s">
        <v>91</v>
      </c>
      <c r="D35" s="8" t="s">
        <v>67</v>
      </c>
      <c r="E35" s="47">
        <v>4926</v>
      </c>
      <c r="F35" s="143">
        <v>5.6332470790248655E-4</v>
      </c>
      <c r="G35" s="191">
        <f>VLOOKUP(D35,'חלוקת אחוזים לכל רמת קטגוריה'!$D$3:$I$69,6,0)</f>
        <v>3</v>
      </c>
      <c r="H35" s="144">
        <f t="shared" si="0"/>
        <v>1.8777490263416219E-4</v>
      </c>
    </row>
    <row r="36" spans="1:8" x14ac:dyDescent="0.2">
      <c r="A36" s="312"/>
      <c r="B36" s="307"/>
      <c r="C36" s="19" t="s">
        <v>91</v>
      </c>
      <c r="D36" s="8" t="s">
        <v>77</v>
      </c>
      <c r="E36" s="47">
        <v>1460</v>
      </c>
      <c r="F36" s="143">
        <v>4.4380107608804934E-4</v>
      </c>
      <c r="G36" s="191">
        <f>VLOOKUP(D36,'חלוקת אחוזים לכל רמת קטגוריה'!$D$3:$I$69,6,0)</f>
        <v>1</v>
      </c>
      <c r="H36" s="144">
        <f t="shared" si="0"/>
        <v>4.4380107608804934E-4</v>
      </c>
    </row>
    <row r="37" spans="1:8" x14ac:dyDescent="0.2">
      <c r="A37" s="312"/>
      <c r="B37" s="307"/>
      <c r="C37" s="19" t="s">
        <v>91</v>
      </c>
      <c r="D37" s="8" t="s">
        <v>7</v>
      </c>
      <c r="E37" s="47">
        <v>1420</v>
      </c>
      <c r="F37" s="143">
        <v>1.3339385034892988E-4</v>
      </c>
      <c r="G37" s="191">
        <f>VLOOKUP(D37,'חלוקת אחוזים לכל רמת קטגוריה'!$D$3:$I$69,6,0)</f>
        <v>1</v>
      </c>
      <c r="H37" s="144">
        <f t="shared" si="0"/>
        <v>1.3339385034892988E-4</v>
      </c>
    </row>
    <row r="38" spans="1:8" ht="15" thickBot="1" x14ac:dyDescent="0.25">
      <c r="A38" s="313"/>
      <c r="B38" s="308"/>
      <c r="C38" s="20" t="s">
        <v>91</v>
      </c>
      <c r="D38" s="200" t="s">
        <v>75</v>
      </c>
      <c r="E38" s="192">
        <v>26</v>
      </c>
      <c r="F38" s="193">
        <v>6.3329404039376164E-5</v>
      </c>
      <c r="G38" s="194">
        <f>VLOOKUP(D38,'חלוקת אחוזים לכל רמת קטגוריה'!$D$3:$I$69,6,0)</f>
        <v>1</v>
      </c>
      <c r="H38" s="195">
        <f t="shared" si="0"/>
        <v>6.3329404039376164E-5</v>
      </c>
    </row>
    <row r="39" spans="1:8" ht="15" customHeight="1" x14ac:dyDescent="0.2">
      <c r="A39" s="311" t="s">
        <v>1153</v>
      </c>
      <c r="B39" s="306" t="s">
        <v>1151</v>
      </c>
      <c r="C39" s="18" t="s">
        <v>92</v>
      </c>
      <c r="D39" s="7" t="s">
        <v>61</v>
      </c>
      <c r="E39" s="46">
        <v>302640</v>
      </c>
      <c r="F39" s="145">
        <v>8.5987342394612171E-2</v>
      </c>
      <c r="G39" s="198">
        <f>VLOOKUP(D39,'חלוקת אחוזים לכל רמת קטגוריה'!$D$3:$I$69,6,0)</f>
        <v>19</v>
      </c>
      <c r="H39" s="147">
        <f t="shared" si="0"/>
        <v>4.5256495997164298E-3</v>
      </c>
    </row>
    <row r="40" spans="1:8" ht="15" thickBot="1" x14ac:dyDescent="0.25">
      <c r="A40" s="312"/>
      <c r="B40" s="310"/>
      <c r="C40" s="19" t="s">
        <v>92</v>
      </c>
      <c r="D40" s="9" t="s">
        <v>66</v>
      </c>
      <c r="E40" s="51">
        <v>10770</v>
      </c>
      <c r="F40" s="146">
        <v>4.875487587999724E-3</v>
      </c>
      <c r="G40" s="199">
        <f>VLOOKUP(D40,'חלוקת אחוזים לכל רמת קטגוריה'!$D$3:$I$69,6,0)</f>
        <v>10</v>
      </c>
      <c r="H40" s="148">
        <f t="shared" si="0"/>
        <v>4.8754875879997237E-4</v>
      </c>
    </row>
    <row r="41" spans="1:8" x14ac:dyDescent="0.2">
      <c r="A41" s="312"/>
      <c r="B41" s="306" t="s">
        <v>1152</v>
      </c>
      <c r="C41" s="19" t="s">
        <v>93</v>
      </c>
      <c r="D41" s="13" t="s">
        <v>63</v>
      </c>
      <c r="E41" s="50">
        <v>86870</v>
      </c>
      <c r="F41" s="190">
        <v>1.1378984286991802E-2</v>
      </c>
      <c r="G41" s="201">
        <f>VLOOKUP(D41,'חלוקת אחוזים לכל רמת קטגוריה'!$D$3:$I$69,6,0)</f>
        <v>6</v>
      </c>
      <c r="H41" s="202">
        <f t="shared" si="0"/>
        <v>1.8964973811653003E-3</v>
      </c>
    </row>
    <row r="42" spans="1:8" x14ac:dyDescent="0.2">
      <c r="A42" s="312"/>
      <c r="B42" s="309"/>
      <c r="C42" s="19" t="s">
        <v>93</v>
      </c>
      <c r="D42" s="8" t="s">
        <v>64</v>
      </c>
      <c r="E42" s="47">
        <v>8719</v>
      </c>
      <c r="F42" s="143">
        <v>1.4746156944729132E-2</v>
      </c>
      <c r="G42" s="191">
        <f>VLOOKUP(D42,'חלוקת אחוזים לכל רמת קטגוריה'!$D$3:$I$69,6,0)</f>
        <v>24</v>
      </c>
      <c r="H42" s="144">
        <f t="shared" si="0"/>
        <v>6.1442320603038048E-4</v>
      </c>
    </row>
    <row r="43" spans="1:8" x14ac:dyDescent="0.2">
      <c r="A43" s="312"/>
      <c r="B43" s="309"/>
      <c r="C43" s="19" t="s">
        <v>93</v>
      </c>
      <c r="D43" s="8" t="s">
        <v>62</v>
      </c>
      <c r="E43" s="47">
        <v>2446</v>
      </c>
      <c r="F43" s="143">
        <v>1.2970687797589837E-3</v>
      </c>
      <c r="G43" s="191">
        <f>VLOOKUP(D43,'חלוקת אחוזים לכל רמת קטגוריה'!$D$3:$I$69,6,0)</f>
        <v>4</v>
      </c>
      <c r="H43" s="144">
        <f t="shared" si="0"/>
        <v>3.2426719493974592E-4</v>
      </c>
    </row>
    <row r="44" spans="1:8" ht="15" thickBot="1" x14ac:dyDescent="0.25">
      <c r="A44" s="313"/>
      <c r="B44" s="310"/>
      <c r="C44" s="20" t="s">
        <v>93</v>
      </c>
      <c r="D44" s="200" t="s">
        <v>65</v>
      </c>
      <c r="E44" s="192">
        <v>163</v>
      </c>
      <c r="F44" s="193">
        <v>6.5735947631167133E-5</v>
      </c>
      <c r="G44" s="194">
        <f>VLOOKUP(D44,'חלוקת אחוזים לכל רמת קטגוריה'!$D$3:$I$69,6,0)</f>
        <v>4</v>
      </c>
      <c r="H44" s="195">
        <f t="shared" si="0"/>
        <v>1.6433986907791783E-5</v>
      </c>
    </row>
    <row r="45" spans="1:8" ht="15" customHeight="1" x14ac:dyDescent="0.2">
      <c r="A45" s="311" t="s">
        <v>1156</v>
      </c>
      <c r="B45" s="306" t="s">
        <v>1154</v>
      </c>
      <c r="C45" s="18" t="s">
        <v>94</v>
      </c>
      <c r="D45" s="10" t="s">
        <v>51</v>
      </c>
      <c r="E45" s="46">
        <v>39093</v>
      </c>
      <c r="F45" s="145">
        <v>3.6784833827554347E-2</v>
      </c>
      <c r="G45" s="198">
        <f>VLOOKUP(D45,'חלוקת אחוזים לכל רמת קטגוריה'!$D$3:$I$69,6,0)</f>
        <v>14</v>
      </c>
      <c r="H45" s="147">
        <f t="shared" si="0"/>
        <v>2.6274881305395964E-3</v>
      </c>
    </row>
    <row r="46" spans="1:8" x14ac:dyDescent="0.2">
      <c r="A46" s="312"/>
      <c r="B46" s="309"/>
      <c r="C46" s="19" t="s">
        <v>94</v>
      </c>
      <c r="D46" s="11" t="s">
        <v>56</v>
      </c>
      <c r="E46" s="47">
        <v>193293</v>
      </c>
      <c r="F46" s="143">
        <v>2.1844980871687635E-2</v>
      </c>
      <c r="G46" s="191">
        <f>VLOOKUP(D46,'חלוקת אחוזים לכל רמת קטגוריה'!$D$3:$I$69,6,0)</f>
        <v>30</v>
      </c>
      <c r="H46" s="144">
        <f t="shared" si="0"/>
        <v>7.2816602905625451E-4</v>
      </c>
    </row>
    <row r="47" spans="1:8" ht="15" thickBot="1" x14ac:dyDescent="0.25">
      <c r="A47" s="312"/>
      <c r="B47" s="310"/>
      <c r="C47" s="19" t="s">
        <v>94</v>
      </c>
      <c r="D47" s="12" t="s">
        <v>14</v>
      </c>
      <c r="E47" s="51">
        <v>7578</v>
      </c>
      <c r="F47" s="146">
        <v>7.196631270177153E-4</v>
      </c>
      <c r="G47" s="199">
        <f>VLOOKUP(D47,'חלוקת אחוזים לכל רמת קטגוריה'!$D$3:$I$69,6,0)</f>
        <v>2</v>
      </c>
      <c r="H47" s="148">
        <f t="shared" si="0"/>
        <v>3.5983156350885765E-4</v>
      </c>
    </row>
    <row r="48" spans="1:8" x14ac:dyDescent="0.2">
      <c r="A48" s="312"/>
      <c r="B48" s="306" t="s">
        <v>1155</v>
      </c>
      <c r="C48" s="19" t="s">
        <v>95</v>
      </c>
      <c r="D48" s="10" t="s">
        <v>16</v>
      </c>
      <c r="E48" s="46">
        <v>12501</v>
      </c>
      <c r="F48" s="145">
        <v>1.6728764309358254E-2</v>
      </c>
      <c r="G48" s="198">
        <f>VLOOKUP(D48,'חלוקת אחוזים לכל רמת קטגוריה'!$D$3:$I$69,6,0)</f>
        <v>6</v>
      </c>
      <c r="H48" s="147">
        <f t="shared" si="0"/>
        <v>2.7881273848930424E-3</v>
      </c>
    </row>
    <row r="49" spans="1:8" x14ac:dyDescent="0.2">
      <c r="A49" s="312"/>
      <c r="B49" s="309"/>
      <c r="C49" s="19" t="s">
        <v>95</v>
      </c>
      <c r="D49" s="11" t="s">
        <v>59</v>
      </c>
      <c r="E49" s="47">
        <v>108181</v>
      </c>
      <c r="F49" s="143">
        <v>1.1763615548696744E-2</v>
      </c>
      <c r="G49" s="191">
        <f>VLOOKUP(D49,'חלוקת אחוזים לכל רמת קטגוריה'!$D$3:$I$69,6,0)</f>
        <v>12</v>
      </c>
      <c r="H49" s="144">
        <f t="shared" si="0"/>
        <v>9.803012957247286E-4</v>
      </c>
    </row>
    <row r="50" spans="1:8" x14ac:dyDescent="0.2">
      <c r="A50" s="312"/>
      <c r="B50" s="309"/>
      <c r="C50" s="19" t="s">
        <v>95</v>
      </c>
      <c r="D50" s="11" t="s">
        <v>52</v>
      </c>
      <c r="E50" s="47">
        <v>60746</v>
      </c>
      <c r="F50" s="143">
        <v>9.2135657037910497E-3</v>
      </c>
      <c r="G50" s="191">
        <f>VLOOKUP(D50,'חלוקת אחוזים לכל רמת קטגוריה'!$D$3:$I$69,6,0)</f>
        <v>2</v>
      </c>
      <c r="H50" s="144">
        <f t="shared" si="0"/>
        <v>4.6067828518955248E-3</v>
      </c>
    </row>
    <row r="51" spans="1:8" x14ac:dyDescent="0.2">
      <c r="A51" s="312"/>
      <c r="B51" s="309"/>
      <c r="C51" s="19" t="s">
        <v>95</v>
      </c>
      <c r="D51" s="11" t="s">
        <v>53</v>
      </c>
      <c r="E51" s="47">
        <v>35032</v>
      </c>
      <c r="F51" s="143">
        <v>6.176248587790676E-3</v>
      </c>
      <c r="G51" s="191">
        <f>VLOOKUP(D51,'חלוקת אחוזים לכל רמת קטגוריה'!$D$3:$I$69,6,0)</f>
        <v>14</v>
      </c>
      <c r="H51" s="144">
        <f t="shared" si="0"/>
        <v>4.4116061341361971E-4</v>
      </c>
    </row>
    <row r="52" spans="1:8" x14ac:dyDescent="0.2">
      <c r="A52" s="312"/>
      <c r="B52" s="309"/>
      <c r="C52" s="19" t="s">
        <v>95</v>
      </c>
      <c r="D52" s="11" t="s">
        <v>58</v>
      </c>
      <c r="E52" s="47">
        <v>37529</v>
      </c>
      <c r="F52" s="143">
        <v>5.6012880161365368E-3</v>
      </c>
      <c r="G52" s="191">
        <f>VLOOKUP(D52,'חלוקת אחוזים לכל רמת קטגוריה'!$D$3:$I$69,6,0)</f>
        <v>4</v>
      </c>
      <c r="H52" s="144">
        <f t="shared" si="0"/>
        <v>1.4003220040341342E-3</v>
      </c>
    </row>
    <row r="53" spans="1:8" x14ac:dyDescent="0.2">
      <c r="A53" s="312"/>
      <c r="B53" s="309"/>
      <c r="C53" s="19" t="s">
        <v>95</v>
      </c>
      <c r="D53" s="11" t="s">
        <v>60</v>
      </c>
      <c r="E53" s="47">
        <v>12161</v>
      </c>
      <c r="F53" s="143">
        <v>6.6015713448379777E-4</v>
      </c>
      <c r="G53" s="191">
        <f>VLOOKUP(D53,'חלוקת אחוזים לכל רמת קטגוריה'!$D$3:$I$69,6,0)</f>
        <v>3</v>
      </c>
      <c r="H53" s="144">
        <f t="shared" si="0"/>
        <v>2.2005237816126593E-4</v>
      </c>
    </row>
    <row r="54" spans="1:8" x14ac:dyDescent="0.2">
      <c r="A54" s="312"/>
      <c r="B54" s="309"/>
      <c r="C54" s="19" t="s">
        <v>95</v>
      </c>
      <c r="D54" s="11" t="s">
        <v>50</v>
      </c>
      <c r="E54" s="47">
        <v>167</v>
      </c>
      <c r="F54" s="143">
        <v>5.8373318149692449E-4</v>
      </c>
      <c r="G54" s="191">
        <f>VLOOKUP(D54,'חלוקת אחוזים לכל רמת קטגוריה'!$D$3:$I$69,6,0)</f>
        <v>1</v>
      </c>
      <c r="H54" s="144">
        <f t="shared" si="0"/>
        <v>5.8373318149692449E-4</v>
      </c>
    </row>
    <row r="55" spans="1:8" x14ac:dyDescent="0.2">
      <c r="A55" s="312"/>
      <c r="B55" s="309"/>
      <c r="C55" s="19" t="s">
        <v>95</v>
      </c>
      <c r="D55" s="11" t="s">
        <v>54</v>
      </c>
      <c r="E55" s="47">
        <v>4105</v>
      </c>
      <c r="F55" s="143">
        <v>3.43839732864055E-4</v>
      </c>
      <c r="G55" s="191">
        <f>VLOOKUP(D55,'חלוקת אחוזים לכל רמת קטגוריה'!$D$3:$I$69,6,0)</f>
        <v>1</v>
      </c>
      <c r="H55" s="144">
        <f t="shared" si="0"/>
        <v>3.43839732864055E-4</v>
      </c>
    </row>
    <row r="56" spans="1:8" x14ac:dyDescent="0.2">
      <c r="A56" s="312"/>
      <c r="B56" s="309"/>
      <c r="C56" s="19" t="s">
        <v>95</v>
      </c>
      <c r="D56" s="11" t="s">
        <v>55</v>
      </c>
      <c r="E56" s="47">
        <v>910</v>
      </c>
      <c r="F56" s="143">
        <v>1.5823495585383618E-4</v>
      </c>
      <c r="G56" s="191">
        <f>VLOOKUP(D56,'חלוקת אחוזים לכל רמת קטגוריה'!$D$3:$I$69,6,0)</f>
        <v>2</v>
      </c>
      <c r="H56" s="144">
        <f t="shared" si="0"/>
        <v>7.9117477926918088E-5</v>
      </c>
    </row>
    <row r="57" spans="1:8" ht="15" thickBot="1" x14ac:dyDescent="0.25">
      <c r="A57" s="313"/>
      <c r="B57" s="310"/>
      <c r="C57" s="20" t="s">
        <v>95</v>
      </c>
      <c r="D57" s="12" t="s">
        <v>57</v>
      </c>
      <c r="E57" s="51">
        <v>460</v>
      </c>
      <c r="F57" s="146">
        <v>3.9181153503827091E-5</v>
      </c>
      <c r="G57" s="199">
        <f>VLOOKUP(D57,'חלוקת אחוזים לכל רמת קטגוריה'!$D$3:$I$69,6,0)</f>
        <v>1</v>
      </c>
      <c r="H57" s="148">
        <f t="shared" si="0"/>
        <v>3.9181153503827091E-5</v>
      </c>
    </row>
    <row r="58" spans="1:8" ht="15" customHeight="1" x14ac:dyDescent="0.2">
      <c r="A58" s="311" t="s">
        <v>1158</v>
      </c>
      <c r="B58" s="306" t="s">
        <v>1157</v>
      </c>
      <c r="C58" s="22" t="s">
        <v>10</v>
      </c>
      <c r="D58" s="10" t="s">
        <v>10</v>
      </c>
      <c r="E58" s="46">
        <v>76227</v>
      </c>
      <c r="F58" s="145">
        <v>4.125019801065704E-2</v>
      </c>
      <c r="G58" s="198">
        <f>VLOOKUP(D58,'חלוקת אחוזים לכל רמת קטגוריה'!$D$3:$I$69,6,0)</f>
        <v>64</v>
      </c>
      <c r="H58" s="147">
        <f t="shared" si="0"/>
        <v>6.4453434391651624E-4</v>
      </c>
    </row>
    <row r="59" spans="1:8" x14ac:dyDescent="0.2">
      <c r="A59" s="312"/>
      <c r="B59" s="307"/>
      <c r="C59" s="16" t="s">
        <v>10</v>
      </c>
      <c r="D59" s="11" t="s">
        <v>33</v>
      </c>
      <c r="E59" s="47">
        <v>15231</v>
      </c>
      <c r="F59" s="143">
        <v>1.7981254226426109E-2</v>
      </c>
      <c r="G59" s="191">
        <f>VLOOKUP(D59,'חלוקת אחוזים לכל רמת קטגוריה'!$D$3:$I$69,6,0)</f>
        <v>10</v>
      </c>
      <c r="H59" s="144">
        <f t="shared" si="0"/>
        <v>1.7981254226426108E-3</v>
      </c>
    </row>
    <row r="60" spans="1:8" x14ac:dyDescent="0.2">
      <c r="A60" s="312"/>
      <c r="B60" s="307"/>
      <c r="C60" s="16" t="s">
        <v>10</v>
      </c>
      <c r="D60" s="11" t="s">
        <v>34</v>
      </c>
      <c r="E60" s="47">
        <v>20119</v>
      </c>
      <c r="F60" s="143">
        <v>1.3114962340771164E-2</v>
      </c>
      <c r="G60" s="191">
        <f>VLOOKUP(D60,'חלוקת אחוזים לכל רמת קטגוריה'!$D$3:$I$69,6,0)</f>
        <v>11</v>
      </c>
      <c r="H60" s="144">
        <f t="shared" si="0"/>
        <v>1.1922693037064694E-3</v>
      </c>
    </row>
    <row r="61" spans="1:8" x14ac:dyDescent="0.2">
      <c r="A61" s="312"/>
      <c r="B61" s="307"/>
      <c r="C61" s="16" t="s">
        <v>10</v>
      </c>
      <c r="D61" s="11" t="s">
        <v>36</v>
      </c>
      <c r="E61" s="47">
        <v>18149</v>
      </c>
      <c r="F61" s="143">
        <v>1.2331128544390339E-2</v>
      </c>
      <c r="G61" s="191">
        <f>VLOOKUP(D61,'חלוקת אחוזים לכל רמת קטגוריה'!$D$3:$I$69,6,0)</f>
        <v>7</v>
      </c>
      <c r="H61" s="144">
        <f t="shared" si="0"/>
        <v>1.7615897920557626E-3</v>
      </c>
    </row>
    <row r="62" spans="1:8" x14ac:dyDescent="0.2">
      <c r="A62" s="312"/>
      <c r="B62" s="307"/>
      <c r="C62" s="16" t="s">
        <v>10</v>
      </c>
      <c r="D62" s="11" t="s">
        <v>31</v>
      </c>
      <c r="E62" s="47">
        <v>791</v>
      </c>
      <c r="F62" s="143">
        <v>1.181193090854216E-2</v>
      </c>
      <c r="G62" s="191">
        <f>VLOOKUP(D62,'חלוקת אחוזים לכל רמת קטגוריה'!$D$3:$I$69,6,0)</f>
        <v>8</v>
      </c>
      <c r="H62" s="144">
        <f t="shared" si="0"/>
        <v>1.47649136356777E-3</v>
      </c>
    </row>
    <row r="63" spans="1:8" x14ac:dyDescent="0.2">
      <c r="A63" s="312"/>
      <c r="B63" s="307"/>
      <c r="C63" s="16" t="s">
        <v>10</v>
      </c>
      <c r="D63" s="11" t="s">
        <v>29</v>
      </c>
      <c r="E63" s="47">
        <v>1026</v>
      </c>
      <c r="F63" s="143">
        <v>5.432360955193451E-3</v>
      </c>
      <c r="G63" s="191">
        <f>VLOOKUP(D63,'חלוקת אחוזים לכל רמת קטגוריה'!$D$3:$I$69,6,0)</f>
        <v>6</v>
      </c>
      <c r="H63" s="144">
        <f t="shared" si="0"/>
        <v>9.0539349253224188E-4</v>
      </c>
    </row>
    <row r="64" spans="1:8" x14ac:dyDescent="0.2">
      <c r="A64" s="312"/>
      <c r="B64" s="307"/>
      <c r="C64" s="16" t="s">
        <v>10</v>
      </c>
      <c r="D64" s="11" t="s">
        <v>32</v>
      </c>
      <c r="E64" s="47">
        <v>15091</v>
      </c>
      <c r="F64" s="143">
        <v>5.3723884129819434E-3</v>
      </c>
      <c r="G64" s="191">
        <f>VLOOKUP(D64,'חלוקת אחוזים לכל רמת קטגוריה'!$D$3:$I$69,6,0)</f>
        <v>11</v>
      </c>
      <c r="H64" s="144">
        <f t="shared" si="0"/>
        <v>4.8839894663472213E-4</v>
      </c>
    </row>
    <row r="65" spans="1:13" x14ac:dyDescent="0.2">
      <c r="A65" s="312"/>
      <c r="B65" s="307"/>
      <c r="C65" s="16" t="s">
        <v>10</v>
      </c>
      <c r="D65" s="11" t="s">
        <v>38</v>
      </c>
      <c r="E65" s="47">
        <v>3220</v>
      </c>
      <c r="F65" s="143">
        <v>4.9114045336538315E-3</v>
      </c>
      <c r="G65" s="191">
        <f>VLOOKUP(D65,'חלוקת אחוזים לכל רמת קטגוריה'!$D$3:$I$69,6,0)</f>
        <v>3</v>
      </c>
      <c r="H65" s="144">
        <f t="shared" si="0"/>
        <v>1.6371348445512772E-3</v>
      </c>
    </row>
    <row r="66" spans="1:13" x14ac:dyDescent="0.2">
      <c r="A66" s="312"/>
      <c r="B66" s="307"/>
      <c r="C66" s="16" t="s">
        <v>10</v>
      </c>
      <c r="D66" s="11" t="s">
        <v>39</v>
      </c>
      <c r="E66" s="47">
        <v>482</v>
      </c>
      <c r="F66" s="143">
        <v>8.7384016660723351E-4</v>
      </c>
      <c r="G66" s="191">
        <f>VLOOKUP(D66,'חלוקת אחוזים לכל רמת קטגוריה'!$D$3:$I$69,6,0)</f>
        <v>4</v>
      </c>
      <c r="H66" s="144">
        <f t="shared" si="0"/>
        <v>2.1846004165180838E-4</v>
      </c>
    </row>
    <row r="67" spans="1:13" x14ac:dyDescent="0.2">
      <c r="A67" s="312"/>
      <c r="B67" s="307"/>
      <c r="C67" s="16" t="s">
        <v>10</v>
      </c>
      <c r="D67" s="11" t="s">
        <v>35</v>
      </c>
      <c r="E67" s="47">
        <v>142</v>
      </c>
      <c r="F67" s="143">
        <v>4.3651830941606042E-4</v>
      </c>
      <c r="G67" s="191">
        <f>VLOOKUP(D67,'חלוקת אחוזים לכל רמת קטגוריה'!$D$3:$I$69,6,0)</f>
        <v>1</v>
      </c>
      <c r="H67" s="144">
        <f t="shared" si="0"/>
        <v>4.3651830941606042E-4</v>
      </c>
    </row>
    <row r="68" spans="1:13" x14ac:dyDescent="0.2">
      <c r="A68" s="312"/>
      <c r="B68" s="307"/>
      <c r="C68" s="16" t="s">
        <v>10</v>
      </c>
      <c r="D68" s="11" t="s">
        <v>30</v>
      </c>
      <c r="E68" s="47">
        <v>167</v>
      </c>
      <c r="F68" s="143">
        <v>1.4795036427910554E-4</v>
      </c>
      <c r="G68" s="191">
        <f>VLOOKUP(D68,'חלוקת אחוזים לכל רמת קטגוריה'!$D$3:$I$69,6,0)</f>
        <v>2</v>
      </c>
      <c r="H68" s="144">
        <f t="shared" ref="H68:H69" si="1">F68/G68</f>
        <v>7.3975182139552771E-5</v>
      </c>
    </row>
    <row r="69" spans="1:13" ht="15" thickBot="1" x14ac:dyDescent="0.25">
      <c r="A69" s="313"/>
      <c r="B69" s="308"/>
      <c r="C69" s="16" t="s">
        <v>10</v>
      </c>
      <c r="D69" s="12" t="s">
        <v>37</v>
      </c>
      <c r="E69" s="51">
        <v>234</v>
      </c>
      <c r="F69" s="146">
        <v>2.3001145089240507E-5</v>
      </c>
      <c r="G69" s="199">
        <f>VLOOKUP(D69,'חלוקת אחוזים לכל רמת קטגוריה'!$D$3:$I$69,6,0)</f>
        <v>1</v>
      </c>
      <c r="H69" s="148">
        <f t="shared" si="1"/>
        <v>2.3001145089240507E-5</v>
      </c>
    </row>
    <row r="70" spans="1:13" ht="96.75" customHeight="1" thickBot="1" x14ac:dyDescent="0.25">
      <c r="A70" s="24" t="s">
        <v>104</v>
      </c>
      <c r="B70" s="15" t="s">
        <v>104</v>
      </c>
      <c r="C70" s="23" t="s">
        <v>81</v>
      </c>
      <c r="D70" s="52"/>
      <c r="E70" s="196"/>
      <c r="F70" s="53">
        <v>0.05</v>
      </c>
      <c r="G70" s="149"/>
      <c r="H70" s="197"/>
    </row>
    <row r="71" spans="1:13" ht="27.75" customHeight="1" x14ac:dyDescent="0.2">
      <c r="A71" s="305" t="s">
        <v>83</v>
      </c>
      <c r="B71" s="305"/>
      <c r="C71" s="305"/>
      <c r="D71" s="305"/>
      <c r="E71" s="305"/>
      <c r="F71" s="305"/>
      <c r="G71" s="305"/>
      <c r="H71" s="305"/>
      <c r="I71" s="305"/>
      <c r="J71" s="305"/>
      <c r="K71" s="305"/>
      <c r="L71" s="305"/>
      <c r="M71" s="305"/>
    </row>
    <row r="72" spans="1:13" x14ac:dyDescent="0.2">
      <c r="A72" s="305"/>
      <c r="B72" s="305"/>
      <c r="C72" s="305"/>
      <c r="D72" s="305"/>
      <c r="E72" s="305"/>
      <c r="F72" s="305"/>
      <c r="G72" s="305"/>
      <c r="H72" s="305"/>
      <c r="I72" s="305"/>
      <c r="J72" s="305"/>
      <c r="K72" s="305"/>
      <c r="L72" s="305"/>
      <c r="M72" s="305"/>
    </row>
  </sheetData>
  <mergeCells count="20">
    <mergeCell ref="B3:B7"/>
    <mergeCell ref="B8:B13"/>
    <mergeCell ref="B14:B15"/>
    <mergeCell ref="A16:A25"/>
    <mergeCell ref="A1:H1"/>
    <mergeCell ref="A3:A15"/>
    <mergeCell ref="A71:M71"/>
    <mergeCell ref="A72:M72"/>
    <mergeCell ref="B17:B19"/>
    <mergeCell ref="B20:B25"/>
    <mergeCell ref="B39:B40"/>
    <mergeCell ref="B41:B44"/>
    <mergeCell ref="B45:B47"/>
    <mergeCell ref="A26:A38"/>
    <mergeCell ref="B48:B57"/>
    <mergeCell ref="B58:B69"/>
    <mergeCell ref="B27:B38"/>
    <mergeCell ref="A39:A44"/>
    <mergeCell ref="A45:A57"/>
    <mergeCell ref="A58:A6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73"/>
  <sheetViews>
    <sheetView showGridLines="0" rightToLeft="1" workbookViewId="0">
      <selection activeCell="H4" sqref="H4"/>
    </sheetView>
  </sheetViews>
  <sheetFormatPr defaultColWidth="9.140625" defaultRowHeight="14.25" x14ac:dyDescent="0.2"/>
  <cols>
    <col min="1" max="1" width="26.140625" style="1" bestFit="1" customWidth="1"/>
    <col min="2" max="2" width="26.140625" style="1" customWidth="1"/>
    <col min="3" max="3" width="29.42578125" style="1" hidden="1" customWidth="1"/>
    <col min="4" max="4" width="28.28515625" style="1" bestFit="1" customWidth="1"/>
    <col min="5" max="6" width="28.28515625" style="1" hidden="1" customWidth="1"/>
    <col min="7" max="7" width="11.42578125" style="1" bestFit="1" customWidth="1"/>
    <col min="8" max="8" width="16.42578125" style="1" bestFit="1" customWidth="1"/>
    <col min="9" max="9" width="11.42578125" style="189" customWidth="1"/>
    <col min="10" max="10" width="16.42578125" style="1" customWidth="1"/>
    <col min="11" max="16384" width="9.140625" style="1"/>
  </cols>
  <sheetData>
    <row r="1" spans="1:10" ht="68.25" customHeight="1" thickBot="1" x14ac:dyDescent="0.25">
      <c r="A1" s="315" t="s">
        <v>1161</v>
      </c>
      <c r="B1" s="316"/>
      <c r="C1" s="316"/>
      <c r="D1" s="316"/>
      <c r="E1" s="316"/>
      <c r="F1" s="316"/>
      <c r="G1" s="316"/>
      <c r="H1" s="316"/>
      <c r="I1" s="316"/>
      <c r="J1" s="316"/>
    </row>
    <row r="2" spans="1:10" ht="66.75" thickBot="1" x14ac:dyDescent="0.25">
      <c r="A2" s="2" t="s">
        <v>86</v>
      </c>
      <c r="B2" s="89" t="s">
        <v>85</v>
      </c>
      <c r="C2" s="89" t="s">
        <v>85</v>
      </c>
      <c r="D2" s="90" t="s">
        <v>84</v>
      </c>
      <c r="E2" s="90" t="s">
        <v>1294</v>
      </c>
      <c r="F2" s="90" t="s">
        <v>1295</v>
      </c>
      <c r="G2" s="90" t="s">
        <v>82</v>
      </c>
      <c r="H2" s="90" t="s">
        <v>1159</v>
      </c>
      <c r="I2" s="90" t="s">
        <v>1136</v>
      </c>
      <c r="J2" s="90" t="s">
        <v>1138</v>
      </c>
    </row>
    <row r="3" spans="1:10" ht="15" customHeight="1" x14ac:dyDescent="0.2">
      <c r="A3" s="317" t="s">
        <v>110</v>
      </c>
      <c r="B3" s="306" t="s">
        <v>1139</v>
      </c>
      <c r="C3" s="54" t="s">
        <v>87</v>
      </c>
      <c r="D3" s="179" t="s">
        <v>40</v>
      </c>
      <c r="E3" s="228" t="s">
        <v>87</v>
      </c>
      <c r="F3" s="228" t="s">
        <v>11</v>
      </c>
      <c r="G3" s="215">
        <v>207495</v>
      </c>
      <c r="H3" s="287">
        <v>4.5999999999999999E-2</v>
      </c>
      <c r="I3" s="216">
        <f>COUNTIF(מכרז!$B$5:$B$585,'חלוקת אחוזים לכל רמת קטגוריה'!D3)</f>
        <v>31</v>
      </c>
      <c r="J3" s="217">
        <f>H3/I3</f>
        <v>1.4838709677419354E-3</v>
      </c>
    </row>
    <row r="4" spans="1:10" x14ac:dyDescent="0.2">
      <c r="A4" s="318"/>
      <c r="B4" s="309"/>
      <c r="C4" s="16" t="s">
        <v>87</v>
      </c>
      <c r="D4" s="180" t="s">
        <v>44</v>
      </c>
      <c r="E4" s="186" t="s">
        <v>87</v>
      </c>
      <c r="F4" s="186" t="s">
        <v>11</v>
      </c>
      <c r="G4" s="204">
        <v>43</v>
      </c>
      <c r="H4" s="280">
        <v>0</v>
      </c>
      <c r="I4" s="205">
        <f>COUNTIF(מכרז!$B$5:$B$585,'חלוקת אחוזים לכל רמת קטגוריה'!D4)</f>
        <v>1</v>
      </c>
      <c r="J4" s="211">
        <f t="shared" ref="J4:J67" si="0">H4/I4</f>
        <v>0</v>
      </c>
    </row>
    <row r="5" spans="1:10" x14ac:dyDescent="0.2">
      <c r="A5" s="318"/>
      <c r="B5" s="309"/>
      <c r="C5" s="16" t="s">
        <v>87</v>
      </c>
      <c r="D5" s="180" t="s">
        <v>43</v>
      </c>
      <c r="E5" s="186" t="s">
        <v>87</v>
      </c>
      <c r="F5" s="186" t="s">
        <v>11</v>
      </c>
      <c r="G5" s="204">
        <v>74316</v>
      </c>
      <c r="H5" s="280">
        <v>1.1299999999999999E-2</v>
      </c>
      <c r="I5" s="205">
        <f>COUNTIF(מכרז!$B$5:$B$585,'חלוקת אחוזים לכל רמת קטגוריה'!D5)</f>
        <v>9</v>
      </c>
      <c r="J5" s="211">
        <f t="shared" si="0"/>
        <v>1.2555555555555555E-3</v>
      </c>
    </row>
    <row r="6" spans="1:10" x14ac:dyDescent="0.2">
      <c r="A6" s="318"/>
      <c r="B6" s="309"/>
      <c r="C6" s="16" t="s">
        <v>87</v>
      </c>
      <c r="D6" s="180" t="s">
        <v>42</v>
      </c>
      <c r="E6" s="186" t="s">
        <v>87</v>
      </c>
      <c r="F6" s="186" t="s">
        <v>11</v>
      </c>
      <c r="G6" s="204">
        <v>52115</v>
      </c>
      <c r="H6" s="280">
        <v>1.2500000000000001E-2</v>
      </c>
      <c r="I6" s="205">
        <f>COUNTIF(מכרז!$B$5:$B$585,'חלוקת אחוזים לכל רמת קטגוריה'!D6)</f>
        <v>8</v>
      </c>
      <c r="J6" s="211">
        <f t="shared" si="0"/>
        <v>1.5625000000000001E-3</v>
      </c>
    </row>
    <row r="7" spans="1:10" ht="15" thickBot="1" x14ac:dyDescent="0.25">
      <c r="A7" s="318"/>
      <c r="B7" s="310"/>
      <c r="C7" s="21" t="s">
        <v>87</v>
      </c>
      <c r="D7" s="181" t="s">
        <v>41</v>
      </c>
      <c r="E7" s="229" t="s">
        <v>87</v>
      </c>
      <c r="F7" s="229" t="s">
        <v>11</v>
      </c>
      <c r="G7" s="219">
        <v>174</v>
      </c>
      <c r="H7" s="288">
        <v>2.0000000000000001E-4</v>
      </c>
      <c r="I7" s="220">
        <f>COUNTIF(מכרז!$B$5:$B$585,'חלוקת אחוזים לכל רמת קטגוריה'!D7)</f>
        <v>6</v>
      </c>
      <c r="J7" s="221">
        <f t="shared" si="0"/>
        <v>3.3333333333333335E-5</v>
      </c>
    </row>
    <row r="8" spans="1:10" x14ac:dyDescent="0.2">
      <c r="A8" s="318"/>
      <c r="B8" s="306" t="s">
        <v>1162</v>
      </c>
      <c r="C8" s="54" t="s">
        <v>88</v>
      </c>
      <c r="D8" s="179" t="s">
        <v>12</v>
      </c>
      <c r="E8" s="228" t="s">
        <v>88</v>
      </c>
      <c r="F8" s="228" t="s">
        <v>11</v>
      </c>
      <c r="G8" s="215">
        <v>2665</v>
      </c>
      <c r="H8" s="287">
        <v>1.0500000000000001E-2</v>
      </c>
      <c r="I8" s="216">
        <f>COUNTIF(מכרז!$B$5:$B$585,'חלוקת אחוזים לכל רמת קטגוריה'!D8)</f>
        <v>5</v>
      </c>
      <c r="J8" s="217">
        <f t="shared" si="0"/>
        <v>2.1000000000000003E-3</v>
      </c>
    </row>
    <row r="9" spans="1:10" x14ac:dyDescent="0.2">
      <c r="A9" s="318"/>
      <c r="B9" s="309"/>
      <c r="C9" s="16" t="s">
        <v>88</v>
      </c>
      <c r="D9" s="180" t="s">
        <v>17</v>
      </c>
      <c r="E9" s="186" t="s">
        <v>88</v>
      </c>
      <c r="F9" s="186" t="s">
        <v>11</v>
      </c>
      <c r="G9" s="204">
        <v>5627</v>
      </c>
      <c r="H9" s="280">
        <v>0.01</v>
      </c>
      <c r="I9" s="205">
        <f>COUNTIF(מכרז!$B$5:$B$585,'חלוקת אחוזים לכל רמת קטגוריה'!D9)</f>
        <v>17</v>
      </c>
      <c r="J9" s="211">
        <f t="shared" si="0"/>
        <v>5.8823529411764712E-4</v>
      </c>
    </row>
    <row r="10" spans="1:10" x14ac:dyDescent="0.2">
      <c r="A10" s="318"/>
      <c r="B10" s="309"/>
      <c r="C10" s="16" t="s">
        <v>88</v>
      </c>
      <c r="D10" s="180" t="s">
        <v>47</v>
      </c>
      <c r="E10" s="186" t="s">
        <v>88</v>
      </c>
      <c r="F10" s="186" t="s">
        <v>11</v>
      </c>
      <c r="G10" s="204">
        <v>2277</v>
      </c>
      <c r="H10" s="280">
        <v>8.0000000000000002E-3</v>
      </c>
      <c r="I10" s="205">
        <f>COUNTIF(מכרז!$B$5:$B$585,'חלוקת אחוזים לכל רמת קטגוריה'!D10)</f>
        <v>1</v>
      </c>
      <c r="J10" s="211">
        <f t="shared" si="0"/>
        <v>8.0000000000000002E-3</v>
      </c>
    </row>
    <row r="11" spans="1:10" x14ac:dyDescent="0.2">
      <c r="A11" s="318"/>
      <c r="B11" s="309"/>
      <c r="C11" s="16" t="s">
        <v>88</v>
      </c>
      <c r="D11" s="180" t="s">
        <v>45</v>
      </c>
      <c r="E11" s="186" t="s">
        <v>88</v>
      </c>
      <c r="F11" s="186" t="s">
        <v>11</v>
      </c>
      <c r="G11" s="204">
        <v>11955</v>
      </c>
      <c r="H11" s="280">
        <v>0.01</v>
      </c>
      <c r="I11" s="205">
        <f>COUNTIF(מכרז!$B$5:$B$585,'חלוקת אחוזים לכל רמת קטגוריה'!D11)</f>
        <v>10</v>
      </c>
      <c r="J11" s="211">
        <f t="shared" si="0"/>
        <v>1E-3</v>
      </c>
    </row>
    <row r="12" spans="1:10" x14ac:dyDescent="0.2">
      <c r="A12" s="318"/>
      <c r="B12" s="309"/>
      <c r="C12" s="16" t="s">
        <v>88</v>
      </c>
      <c r="D12" s="180" t="s">
        <v>49</v>
      </c>
      <c r="E12" s="186" t="s">
        <v>88</v>
      </c>
      <c r="F12" s="186" t="s">
        <v>11</v>
      </c>
      <c r="G12" s="204">
        <v>869</v>
      </c>
      <c r="H12" s="280">
        <v>1.1999999999999999E-3</v>
      </c>
      <c r="I12" s="205">
        <f>COUNTIF(מכרז!$B$5:$B$585,'חלוקת אחוזים לכל רמת קטגוריה'!D12)</f>
        <v>3</v>
      </c>
      <c r="J12" s="211">
        <f t="shared" si="0"/>
        <v>3.9999999999999996E-4</v>
      </c>
    </row>
    <row r="13" spans="1:10" ht="15" thickBot="1" x14ac:dyDescent="0.25">
      <c r="A13" s="318"/>
      <c r="B13" s="310"/>
      <c r="C13" s="21" t="s">
        <v>88</v>
      </c>
      <c r="D13" s="181" t="s">
        <v>46</v>
      </c>
      <c r="E13" s="229" t="s">
        <v>88</v>
      </c>
      <c r="F13" s="229" t="s">
        <v>11</v>
      </c>
      <c r="G13" s="219">
        <v>212</v>
      </c>
      <c r="H13" s="288">
        <v>2.9999999999999997E-4</v>
      </c>
      <c r="I13" s="220">
        <f>COUNTIF(מכרז!$B$5:$B$585,'חלוקת אחוזים לכל רמת קטגוריה'!D13)</f>
        <v>2</v>
      </c>
      <c r="J13" s="221">
        <f t="shared" si="0"/>
        <v>1.4999999999999999E-4</v>
      </c>
    </row>
    <row r="14" spans="1:10" x14ac:dyDescent="0.2">
      <c r="A14" s="319"/>
      <c r="B14" s="307" t="s">
        <v>96</v>
      </c>
      <c r="C14" s="22" t="s">
        <v>15</v>
      </c>
      <c r="D14" s="179" t="s">
        <v>15</v>
      </c>
      <c r="E14" s="228" t="s">
        <v>15</v>
      </c>
      <c r="F14" s="228" t="s">
        <v>11</v>
      </c>
      <c r="G14" s="215">
        <v>17002</v>
      </c>
      <c r="H14" s="287">
        <v>4.7899999999999998E-2</v>
      </c>
      <c r="I14" s="216">
        <f>COUNTIF(מכרז!$B$5:$B$585,'חלוקת אחוזים לכל רמת קטגוריה'!D14)</f>
        <v>20</v>
      </c>
      <c r="J14" s="217">
        <f t="shared" si="0"/>
        <v>2.395E-3</v>
      </c>
    </row>
    <row r="15" spans="1:10" ht="25.5" customHeight="1" thickBot="1" x14ac:dyDescent="0.25">
      <c r="A15" s="320"/>
      <c r="B15" s="310"/>
      <c r="C15" s="21" t="s">
        <v>15</v>
      </c>
      <c r="D15" s="181" t="s">
        <v>48</v>
      </c>
      <c r="E15" s="229" t="s">
        <v>15</v>
      </c>
      <c r="F15" s="229" t="s">
        <v>11</v>
      </c>
      <c r="G15" s="219">
        <v>2928</v>
      </c>
      <c r="H15" s="288">
        <v>2.0999999999999999E-3</v>
      </c>
      <c r="I15" s="220">
        <f>COUNTIF(מכרז!$B$5:$B$585,'חלוקת אחוזים לכל רמת קטגוריה'!D15)</f>
        <v>1</v>
      </c>
      <c r="J15" s="221">
        <f t="shared" si="0"/>
        <v>2.0999999999999999E-3</v>
      </c>
    </row>
    <row r="16" spans="1:10" ht="30.75" thickBot="1" x14ac:dyDescent="0.25">
      <c r="A16" s="311" t="s">
        <v>105</v>
      </c>
      <c r="B16" s="234" t="s">
        <v>97</v>
      </c>
      <c r="C16" s="235" t="s">
        <v>22</v>
      </c>
      <c r="D16" s="232" t="s">
        <v>22</v>
      </c>
      <c r="E16" s="233" t="s">
        <v>22</v>
      </c>
      <c r="F16" s="233" t="s">
        <v>18</v>
      </c>
      <c r="G16" s="208">
        <v>261854</v>
      </c>
      <c r="H16" s="289">
        <v>0.08</v>
      </c>
      <c r="I16" s="209">
        <f>COUNTIF(מכרז!$B$5:$B$585,'חלוקת אחוזים לכל רמת קטגוריה'!D16)</f>
        <v>22</v>
      </c>
      <c r="J16" s="210">
        <f t="shared" si="0"/>
        <v>3.6363636363636364E-3</v>
      </c>
    </row>
    <row r="17" spans="1:10" x14ac:dyDescent="0.2">
      <c r="A17" s="312"/>
      <c r="B17" s="307" t="s">
        <v>98</v>
      </c>
      <c r="C17" s="22" t="s">
        <v>90</v>
      </c>
      <c r="D17" s="179" t="s">
        <v>20</v>
      </c>
      <c r="E17" s="228" t="s">
        <v>90</v>
      </c>
      <c r="F17" s="228" t="s">
        <v>18</v>
      </c>
      <c r="G17" s="215">
        <v>612674</v>
      </c>
      <c r="H17" s="287">
        <v>0.05</v>
      </c>
      <c r="I17" s="216">
        <f>COUNTIF(מכרז!$B$5:$B$585,'חלוקת אחוזים לכל רמת קטגוריה'!D17)</f>
        <v>12</v>
      </c>
      <c r="J17" s="217">
        <f t="shared" si="0"/>
        <v>4.1666666666666666E-3</v>
      </c>
    </row>
    <row r="18" spans="1:10" x14ac:dyDescent="0.2">
      <c r="A18" s="312"/>
      <c r="B18" s="307"/>
      <c r="C18" s="16" t="s">
        <v>90</v>
      </c>
      <c r="D18" s="180" t="s">
        <v>25</v>
      </c>
      <c r="E18" s="186" t="s">
        <v>90</v>
      </c>
      <c r="F18" s="186" t="s">
        <v>18</v>
      </c>
      <c r="G18" s="204">
        <v>40628</v>
      </c>
      <c r="H18" s="280">
        <v>2.7400000000000001E-2</v>
      </c>
      <c r="I18" s="205">
        <f>COUNTIF(מכרז!$B$5:$B$585,'חלוקת אחוזים לכל רמת קטגוריה'!D18)</f>
        <v>10</v>
      </c>
      <c r="J18" s="211">
        <f t="shared" si="0"/>
        <v>2.7400000000000002E-3</v>
      </c>
    </row>
    <row r="19" spans="1:10" ht="15" thickBot="1" x14ac:dyDescent="0.25">
      <c r="A19" s="312"/>
      <c r="B19" s="308"/>
      <c r="C19" s="16" t="s">
        <v>90</v>
      </c>
      <c r="D19" s="181" t="s">
        <v>27</v>
      </c>
      <c r="E19" s="229" t="s">
        <v>90</v>
      </c>
      <c r="F19" s="229" t="s">
        <v>18</v>
      </c>
      <c r="G19" s="219">
        <v>4389</v>
      </c>
      <c r="H19" s="288">
        <v>2.5999999999999999E-3</v>
      </c>
      <c r="I19" s="220">
        <f>COUNTIF(מכרז!$B$5:$B$585,'חלוקת אחוזים לכל רמת קטגוריה'!D19)</f>
        <v>6</v>
      </c>
      <c r="J19" s="221">
        <f t="shared" si="0"/>
        <v>4.3333333333333331E-4</v>
      </c>
    </row>
    <row r="20" spans="1:10" x14ac:dyDescent="0.2">
      <c r="A20" s="312"/>
      <c r="B20" s="307" t="s">
        <v>99</v>
      </c>
      <c r="C20" s="16" t="s">
        <v>89</v>
      </c>
      <c r="D20" s="179" t="s">
        <v>19</v>
      </c>
      <c r="E20" s="228" t="s">
        <v>89</v>
      </c>
      <c r="F20" s="228" t="s">
        <v>18</v>
      </c>
      <c r="G20" s="215">
        <v>140181</v>
      </c>
      <c r="H20" s="287">
        <v>3.7900000000000003E-2</v>
      </c>
      <c r="I20" s="216">
        <f>COUNTIF(מכרז!$B$5:$B$585,'חלוקת אחוזים לכל רמת קטגוריה'!D20)</f>
        <v>33</v>
      </c>
      <c r="J20" s="217">
        <f t="shared" si="0"/>
        <v>1.1484848484848485E-3</v>
      </c>
    </row>
    <row r="21" spans="1:10" x14ac:dyDescent="0.2">
      <c r="A21" s="312"/>
      <c r="B21" s="309"/>
      <c r="C21" s="16" t="s">
        <v>89</v>
      </c>
      <c r="D21" s="180" t="s">
        <v>26</v>
      </c>
      <c r="E21" s="186" t="s">
        <v>89</v>
      </c>
      <c r="F21" s="186" t="s">
        <v>18</v>
      </c>
      <c r="G21" s="204">
        <v>13526</v>
      </c>
      <c r="H21" s="280">
        <v>9.2999999999999992E-3</v>
      </c>
      <c r="I21" s="205">
        <f>COUNTIF(מכרז!$B$5:$B$585,'חלוקת אחוזים לכל רמת קטגוריה'!D21)</f>
        <v>1</v>
      </c>
      <c r="J21" s="211">
        <f t="shared" si="0"/>
        <v>9.2999999999999992E-3</v>
      </c>
    </row>
    <row r="22" spans="1:10" x14ac:dyDescent="0.2">
      <c r="A22" s="312"/>
      <c r="B22" s="309"/>
      <c r="C22" s="16" t="s">
        <v>89</v>
      </c>
      <c r="D22" s="180" t="s">
        <v>21</v>
      </c>
      <c r="E22" s="186" t="s">
        <v>89</v>
      </c>
      <c r="F22" s="186" t="s">
        <v>18</v>
      </c>
      <c r="G22" s="204">
        <v>8033</v>
      </c>
      <c r="H22" s="280">
        <v>0.01</v>
      </c>
      <c r="I22" s="205">
        <f>COUNTIF(מכרז!$B$5:$B$585,'חלוקת אחוזים לכל רמת קטגוריה'!D22)</f>
        <v>17</v>
      </c>
      <c r="J22" s="211">
        <f t="shared" si="0"/>
        <v>5.8823529411764712E-4</v>
      </c>
    </row>
    <row r="23" spans="1:10" x14ac:dyDescent="0.2">
      <c r="A23" s="312"/>
      <c r="B23" s="309"/>
      <c r="C23" s="16" t="s">
        <v>89</v>
      </c>
      <c r="D23" s="180" t="s">
        <v>28</v>
      </c>
      <c r="E23" s="186" t="s">
        <v>89</v>
      </c>
      <c r="F23" s="186" t="s">
        <v>18</v>
      </c>
      <c r="G23" s="204">
        <v>4376</v>
      </c>
      <c r="H23" s="280">
        <v>1.9E-3</v>
      </c>
      <c r="I23" s="205">
        <f>COUNTIF(מכרז!$B$5:$B$585,'חלוקת אחוזים לכל רמת קטגוריה'!D23)</f>
        <v>6</v>
      </c>
      <c r="J23" s="211">
        <f t="shared" si="0"/>
        <v>3.1666666666666665E-4</v>
      </c>
    </row>
    <row r="24" spans="1:10" x14ac:dyDescent="0.2">
      <c r="A24" s="312"/>
      <c r="B24" s="309"/>
      <c r="C24" s="16" t="s">
        <v>89</v>
      </c>
      <c r="D24" s="180" t="s">
        <v>24</v>
      </c>
      <c r="E24" s="186" t="s">
        <v>89</v>
      </c>
      <c r="F24" s="186" t="s">
        <v>18</v>
      </c>
      <c r="G24" s="204">
        <v>2435</v>
      </c>
      <c r="H24" s="280">
        <v>8.0000000000000004E-4</v>
      </c>
      <c r="I24" s="205">
        <f>COUNTIF(מכרז!$B$5:$B$585,'חלוקת אחוזים לכל רמת קטגוריה'!D24)</f>
        <v>1</v>
      </c>
      <c r="J24" s="211">
        <f t="shared" si="0"/>
        <v>8.0000000000000004E-4</v>
      </c>
    </row>
    <row r="25" spans="1:10" ht="15" thickBot="1" x14ac:dyDescent="0.25">
      <c r="A25" s="313"/>
      <c r="B25" s="310"/>
      <c r="C25" s="21" t="s">
        <v>89</v>
      </c>
      <c r="D25" s="181" t="s">
        <v>23</v>
      </c>
      <c r="E25" s="229" t="s">
        <v>89</v>
      </c>
      <c r="F25" s="229" t="s">
        <v>18</v>
      </c>
      <c r="G25" s="219">
        <v>498</v>
      </c>
      <c r="H25" s="288">
        <v>1E-4</v>
      </c>
      <c r="I25" s="220">
        <f>COUNTIF(מכרז!$B$5:$B$585,'חלוקת אחוזים לכל רמת קטגוריה'!D25)</f>
        <v>1</v>
      </c>
      <c r="J25" s="221">
        <f t="shared" si="0"/>
        <v>1E-4</v>
      </c>
    </row>
    <row r="26" spans="1:10" ht="30.75" thickBot="1" x14ac:dyDescent="0.25">
      <c r="A26" s="311" t="s">
        <v>109</v>
      </c>
      <c r="B26" s="169" t="s">
        <v>108</v>
      </c>
      <c r="C26" s="18" t="s">
        <v>70</v>
      </c>
      <c r="D26" s="232" t="s">
        <v>70</v>
      </c>
      <c r="E26" s="233" t="s">
        <v>70</v>
      </c>
      <c r="F26" s="233" t="s">
        <v>79</v>
      </c>
      <c r="G26" s="208">
        <v>921457</v>
      </c>
      <c r="H26" s="289">
        <v>0.15</v>
      </c>
      <c r="I26" s="209">
        <f>COUNTIF(מכרז!$B$5:$B$585,'חלוקת אחוזים לכל רמת קטגוריה'!D26)</f>
        <v>10</v>
      </c>
      <c r="J26" s="210">
        <f t="shared" si="0"/>
        <v>1.4999999999999999E-2</v>
      </c>
    </row>
    <row r="27" spans="1:10" ht="30" customHeight="1" x14ac:dyDescent="0.2">
      <c r="A27" s="312"/>
      <c r="B27" s="306" t="s">
        <v>100</v>
      </c>
      <c r="C27" s="19" t="s">
        <v>91</v>
      </c>
      <c r="D27" s="179" t="s">
        <v>69</v>
      </c>
      <c r="E27" s="228" t="s">
        <v>91</v>
      </c>
      <c r="F27" s="228" t="s">
        <v>79</v>
      </c>
      <c r="G27" s="215">
        <v>306013</v>
      </c>
      <c r="H27" s="287">
        <v>0.04</v>
      </c>
      <c r="I27" s="216">
        <f>COUNTIF(מכרז!$B$5:$B$585,'חלוקת אחוזים לכל רמת קטגוריה'!D27)</f>
        <v>8</v>
      </c>
      <c r="J27" s="217">
        <f t="shared" si="0"/>
        <v>5.0000000000000001E-3</v>
      </c>
    </row>
    <row r="28" spans="1:10" x14ac:dyDescent="0.2">
      <c r="A28" s="312"/>
      <c r="B28" s="307"/>
      <c r="C28" s="19" t="s">
        <v>91</v>
      </c>
      <c r="D28" s="180" t="s">
        <v>68</v>
      </c>
      <c r="E28" s="186" t="s">
        <v>91</v>
      </c>
      <c r="F28" s="186" t="s">
        <v>79</v>
      </c>
      <c r="G28" s="204">
        <v>22462</v>
      </c>
      <c r="H28" s="280">
        <v>1.7100000000000001E-2</v>
      </c>
      <c r="I28" s="205">
        <f>COUNTIF(מכרז!$B$5:$B$585,'חלוקת אחוזים לכל רמת קטגוריה'!D28)</f>
        <v>5</v>
      </c>
      <c r="J28" s="211">
        <f t="shared" si="0"/>
        <v>3.4200000000000003E-3</v>
      </c>
    </row>
    <row r="29" spans="1:10" x14ac:dyDescent="0.2">
      <c r="A29" s="312"/>
      <c r="B29" s="307"/>
      <c r="C29" s="19" t="s">
        <v>91</v>
      </c>
      <c r="D29" s="182" t="s">
        <v>1137</v>
      </c>
      <c r="E29" s="186" t="s">
        <v>91</v>
      </c>
      <c r="F29" s="186" t="s">
        <v>79</v>
      </c>
      <c r="G29" s="204">
        <v>19819</v>
      </c>
      <c r="H29" s="280">
        <v>6.7000000000000002E-3</v>
      </c>
      <c r="I29" s="205">
        <f>COUNTIF(מכרז!$B$5:$B$585,'חלוקת אחוזים לכל רמת קטגוריה'!D29)</f>
        <v>4</v>
      </c>
      <c r="J29" s="211">
        <f t="shared" si="0"/>
        <v>1.6750000000000001E-3</v>
      </c>
    </row>
    <row r="30" spans="1:10" x14ac:dyDescent="0.2">
      <c r="A30" s="312"/>
      <c r="B30" s="307"/>
      <c r="C30" s="19" t="s">
        <v>91</v>
      </c>
      <c r="D30" s="180" t="s">
        <v>73</v>
      </c>
      <c r="E30" s="186" t="s">
        <v>91</v>
      </c>
      <c r="F30" s="186" t="s">
        <v>79</v>
      </c>
      <c r="G30" s="204">
        <v>24395</v>
      </c>
      <c r="H30" s="280">
        <v>4.5999999999999999E-3</v>
      </c>
      <c r="I30" s="205">
        <f>COUNTIF(מכרז!$B$5:$B$585,'חלוקת אחוזים לכל רמת קטגוריה'!D30)</f>
        <v>2</v>
      </c>
      <c r="J30" s="211">
        <f t="shared" si="0"/>
        <v>2.3E-3</v>
      </c>
    </row>
    <row r="31" spans="1:10" x14ac:dyDescent="0.2">
      <c r="A31" s="312"/>
      <c r="B31" s="307"/>
      <c r="C31" s="19" t="s">
        <v>91</v>
      </c>
      <c r="D31" s="180" t="s">
        <v>71</v>
      </c>
      <c r="E31" s="186" t="s">
        <v>91</v>
      </c>
      <c r="F31" s="186" t="s">
        <v>79</v>
      </c>
      <c r="G31" s="204">
        <v>26772</v>
      </c>
      <c r="H31" s="280">
        <v>3.0000000000000001E-3</v>
      </c>
      <c r="I31" s="205">
        <f>COUNTIF(מכרז!$B$5:$B$585,'חלוקת אחוזים לכל רמת קטגוריה'!D31)</f>
        <v>4</v>
      </c>
      <c r="J31" s="211">
        <f t="shared" si="0"/>
        <v>7.5000000000000002E-4</v>
      </c>
    </row>
    <row r="32" spans="1:10" x14ac:dyDescent="0.2">
      <c r="A32" s="312"/>
      <c r="B32" s="307"/>
      <c r="C32" s="19" t="s">
        <v>91</v>
      </c>
      <c r="D32" s="180" t="s">
        <v>76</v>
      </c>
      <c r="E32" s="186" t="s">
        <v>91</v>
      </c>
      <c r="F32" s="186" t="s">
        <v>79</v>
      </c>
      <c r="G32" s="204">
        <v>4499</v>
      </c>
      <c r="H32" s="280">
        <v>2.5999999999999999E-3</v>
      </c>
      <c r="I32" s="205">
        <f>COUNTIF(מכרז!$B$5:$B$585,'חלוקת אחוזים לכל רמת קטגוריה'!D32)</f>
        <v>7</v>
      </c>
      <c r="J32" s="211">
        <f t="shared" si="0"/>
        <v>3.7142857142857143E-4</v>
      </c>
    </row>
    <row r="33" spans="1:10" x14ac:dyDescent="0.2">
      <c r="A33" s="312"/>
      <c r="B33" s="307"/>
      <c r="C33" s="19" t="s">
        <v>91</v>
      </c>
      <c r="D33" s="180" t="s">
        <v>72</v>
      </c>
      <c r="E33" s="186" t="s">
        <v>91</v>
      </c>
      <c r="F33" s="186" t="s">
        <v>79</v>
      </c>
      <c r="G33" s="204">
        <v>9112</v>
      </c>
      <c r="H33" s="280">
        <v>3.0999999999999999E-3</v>
      </c>
      <c r="I33" s="205">
        <f>COUNTIF(מכרז!$B$5:$B$585,'חלוקת אחוזים לכל רמת קטגוריה'!D33)</f>
        <v>3</v>
      </c>
      <c r="J33" s="211">
        <f t="shared" si="0"/>
        <v>1.0333333333333334E-3</v>
      </c>
    </row>
    <row r="34" spans="1:10" x14ac:dyDescent="0.2">
      <c r="A34" s="312"/>
      <c r="B34" s="307"/>
      <c r="C34" s="19" t="s">
        <v>91</v>
      </c>
      <c r="D34" s="180" t="s">
        <v>74</v>
      </c>
      <c r="E34" s="186" t="s">
        <v>91</v>
      </c>
      <c r="F34" s="186" t="s">
        <v>79</v>
      </c>
      <c r="G34" s="204">
        <v>16788</v>
      </c>
      <c r="H34" s="280">
        <v>1.6999999999999999E-3</v>
      </c>
      <c r="I34" s="205">
        <f>COUNTIF(מכרז!$B$5:$B$585,'חלוקת אחוזים לכל רמת קטגוריה'!D34)</f>
        <v>5</v>
      </c>
      <c r="J34" s="211">
        <f t="shared" si="0"/>
        <v>3.3999999999999997E-4</v>
      </c>
    </row>
    <row r="35" spans="1:10" x14ac:dyDescent="0.2">
      <c r="A35" s="312"/>
      <c r="B35" s="307"/>
      <c r="C35" s="19" t="s">
        <v>91</v>
      </c>
      <c r="D35" s="180" t="s">
        <v>67</v>
      </c>
      <c r="E35" s="186" t="s">
        <v>91</v>
      </c>
      <c r="F35" s="186" t="s">
        <v>79</v>
      </c>
      <c r="G35" s="204">
        <v>4926</v>
      </c>
      <c r="H35" s="280">
        <v>5.9999999999999995E-4</v>
      </c>
      <c r="I35" s="205">
        <f>COUNTIF(מכרז!$B$5:$B$585,'חלוקת אחוזים לכל רמת קטגוריה'!D35)</f>
        <v>3</v>
      </c>
      <c r="J35" s="211">
        <f t="shared" si="0"/>
        <v>1.9999999999999998E-4</v>
      </c>
    </row>
    <row r="36" spans="1:10" x14ac:dyDescent="0.2">
      <c r="A36" s="312"/>
      <c r="B36" s="307"/>
      <c r="C36" s="19" t="s">
        <v>91</v>
      </c>
      <c r="D36" s="180" t="s">
        <v>77</v>
      </c>
      <c r="E36" s="186" t="s">
        <v>91</v>
      </c>
      <c r="F36" s="186" t="s">
        <v>79</v>
      </c>
      <c r="G36" s="204">
        <v>1460</v>
      </c>
      <c r="H36" s="280">
        <v>4.0000000000000002E-4</v>
      </c>
      <c r="I36" s="205">
        <f>COUNTIF(מכרז!$B$5:$B$585,'חלוקת אחוזים לכל רמת קטגוריה'!D36)</f>
        <v>1</v>
      </c>
      <c r="J36" s="211">
        <f t="shared" si="0"/>
        <v>4.0000000000000002E-4</v>
      </c>
    </row>
    <row r="37" spans="1:10" x14ac:dyDescent="0.2">
      <c r="A37" s="312"/>
      <c r="B37" s="307"/>
      <c r="C37" s="19" t="s">
        <v>91</v>
      </c>
      <c r="D37" s="180" t="s">
        <v>7</v>
      </c>
      <c r="E37" s="186" t="s">
        <v>91</v>
      </c>
      <c r="F37" s="186" t="s">
        <v>79</v>
      </c>
      <c r="G37" s="204">
        <v>1420</v>
      </c>
      <c r="H37" s="280">
        <v>1E-4</v>
      </c>
      <c r="I37" s="205">
        <f>COUNTIF(מכרז!$B$5:$B$585,'חלוקת אחוזים לכל רמת קטגוריה'!D37)</f>
        <v>1</v>
      </c>
      <c r="J37" s="211">
        <f t="shared" si="0"/>
        <v>1E-4</v>
      </c>
    </row>
    <row r="38" spans="1:10" ht="15" thickBot="1" x14ac:dyDescent="0.25">
      <c r="A38" s="313"/>
      <c r="B38" s="308"/>
      <c r="C38" s="20" t="s">
        <v>91</v>
      </c>
      <c r="D38" s="181" t="s">
        <v>75</v>
      </c>
      <c r="E38" s="229" t="s">
        <v>91</v>
      </c>
      <c r="F38" s="229" t="s">
        <v>79</v>
      </c>
      <c r="G38" s="219">
        <v>26</v>
      </c>
      <c r="H38" s="288">
        <v>1E-4</v>
      </c>
      <c r="I38" s="220">
        <f>COUNTIF(מכרז!$B$5:$B$585,'חלוקת אחוזים לכל רמת קטגוריה'!D38)</f>
        <v>1</v>
      </c>
      <c r="J38" s="221">
        <f t="shared" si="0"/>
        <v>1E-4</v>
      </c>
    </row>
    <row r="39" spans="1:10" ht="15" customHeight="1" x14ac:dyDescent="0.2">
      <c r="A39" s="311" t="s">
        <v>111</v>
      </c>
      <c r="B39" s="306" t="s">
        <v>1164</v>
      </c>
      <c r="C39" s="18" t="s">
        <v>92</v>
      </c>
      <c r="D39" s="223" t="s">
        <v>61</v>
      </c>
      <c r="E39" s="224" t="s">
        <v>92</v>
      </c>
      <c r="F39" s="224" t="s">
        <v>1293</v>
      </c>
      <c r="G39" s="225">
        <v>302640</v>
      </c>
      <c r="H39" s="281">
        <v>8.5099999999999995E-2</v>
      </c>
      <c r="I39" s="226">
        <f>COUNTIF(מכרז!$B$5:$B$585,'חלוקת אחוזים לכל רמת קטגוריה'!D39)</f>
        <v>19</v>
      </c>
      <c r="J39" s="227">
        <f t="shared" si="0"/>
        <v>4.478947368421052E-3</v>
      </c>
    </row>
    <row r="40" spans="1:10" ht="15" thickBot="1" x14ac:dyDescent="0.25">
      <c r="A40" s="312"/>
      <c r="B40" s="309"/>
      <c r="C40" s="230" t="s">
        <v>92</v>
      </c>
      <c r="D40" s="181" t="s">
        <v>66</v>
      </c>
      <c r="E40" s="229" t="s">
        <v>92</v>
      </c>
      <c r="F40" s="229" t="s">
        <v>1293</v>
      </c>
      <c r="G40" s="219">
        <v>10770</v>
      </c>
      <c r="H40" s="288">
        <v>4.8999999999999998E-3</v>
      </c>
      <c r="I40" s="220">
        <f>COUNTIF(מכרז!$B$5:$B$585,'חלוקת אחוזים לכל רמת קטגוריה'!D40)</f>
        <v>10</v>
      </c>
      <c r="J40" s="221">
        <f t="shared" si="0"/>
        <v>4.8999999999999998E-4</v>
      </c>
    </row>
    <row r="41" spans="1:10" x14ac:dyDescent="0.2">
      <c r="A41" s="312"/>
      <c r="B41" s="306" t="s">
        <v>1163</v>
      </c>
      <c r="C41" s="18" t="s">
        <v>93</v>
      </c>
      <c r="D41" s="223" t="s">
        <v>63</v>
      </c>
      <c r="E41" s="224" t="s">
        <v>93</v>
      </c>
      <c r="F41" s="224" t="s">
        <v>1293</v>
      </c>
      <c r="G41" s="225">
        <v>86870</v>
      </c>
      <c r="H41" s="281">
        <v>0.01</v>
      </c>
      <c r="I41" s="226">
        <f>COUNTIF(מכרז!$B$5:$B$585,'חלוקת אחוזים לכל רמת קטגוריה'!D41)</f>
        <v>6</v>
      </c>
      <c r="J41" s="227">
        <f t="shared" si="0"/>
        <v>1.6666666666666668E-3</v>
      </c>
    </row>
    <row r="42" spans="1:10" x14ac:dyDescent="0.2">
      <c r="A42" s="312"/>
      <c r="B42" s="309"/>
      <c r="C42" s="19" t="s">
        <v>93</v>
      </c>
      <c r="D42" s="180" t="s">
        <v>64</v>
      </c>
      <c r="E42" s="186" t="s">
        <v>93</v>
      </c>
      <c r="F42" s="186" t="s">
        <v>1293</v>
      </c>
      <c r="G42" s="204">
        <v>8719</v>
      </c>
      <c r="H42" s="280">
        <v>1.8599999999999998E-2</v>
      </c>
      <c r="I42" s="205">
        <f>COUNTIF(מכרז!$B$5:$B$585,'חלוקת אחוזים לכל רמת קטגוריה'!D42)</f>
        <v>24</v>
      </c>
      <c r="J42" s="211">
        <f t="shared" si="0"/>
        <v>7.7499999999999997E-4</v>
      </c>
    </row>
    <row r="43" spans="1:10" x14ac:dyDescent="0.2">
      <c r="A43" s="312"/>
      <c r="B43" s="309"/>
      <c r="C43" s="19" t="s">
        <v>93</v>
      </c>
      <c r="D43" s="180" t="s">
        <v>62</v>
      </c>
      <c r="E43" s="186" t="s">
        <v>93</v>
      </c>
      <c r="F43" s="186" t="s">
        <v>1293</v>
      </c>
      <c r="G43" s="204">
        <v>2446</v>
      </c>
      <c r="H43" s="280">
        <v>1.2999999999999999E-3</v>
      </c>
      <c r="I43" s="205">
        <f>COUNTIF(מכרז!$B$5:$B$585,'חלוקת אחוזים לכל רמת קטגוריה'!D43)</f>
        <v>4</v>
      </c>
      <c r="J43" s="211">
        <f t="shared" si="0"/>
        <v>3.2499999999999999E-4</v>
      </c>
    </row>
    <row r="44" spans="1:10" ht="15" thickBot="1" x14ac:dyDescent="0.25">
      <c r="A44" s="313"/>
      <c r="B44" s="310"/>
      <c r="C44" s="20" t="s">
        <v>93</v>
      </c>
      <c r="D44" s="222" t="s">
        <v>65</v>
      </c>
      <c r="E44" s="213" t="s">
        <v>93</v>
      </c>
      <c r="F44" s="213" t="s">
        <v>1293</v>
      </c>
      <c r="G44" s="206">
        <v>163</v>
      </c>
      <c r="H44" s="283">
        <v>1E-4</v>
      </c>
      <c r="I44" s="207">
        <f>COUNTIF(מכרז!$B$5:$B$585,'חלוקת אחוזים לכל רמת קטגוריה'!D44)</f>
        <v>4</v>
      </c>
      <c r="J44" s="212">
        <f t="shared" si="0"/>
        <v>2.5000000000000001E-5</v>
      </c>
    </row>
    <row r="45" spans="1:10" ht="15" customHeight="1" x14ac:dyDescent="0.2">
      <c r="A45" s="311" t="s">
        <v>106</v>
      </c>
      <c r="B45" s="307" t="s">
        <v>101</v>
      </c>
      <c r="C45" s="231" t="s">
        <v>94</v>
      </c>
      <c r="D45" s="183" t="s">
        <v>51</v>
      </c>
      <c r="E45" s="214" t="s">
        <v>94</v>
      </c>
      <c r="F45" s="228" t="s">
        <v>13</v>
      </c>
      <c r="G45" s="215">
        <v>39093</v>
      </c>
      <c r="H45" s="287">
        <v>3.9300000000000002E-2</v>
      </c>
      <c r="I45" s="216">
        <f>COUNTIF(מכרז!$B$5:$B$585,'חלוקת אחוזים לכל רמת קטגוריה'!D45)</f>
        <v>14</v>
      </c>
      <c r="J45" s="217">
        <f t="shared" si="0"/>
        <v>2.8071428571428574E-3</v>
      </c>
    </row>
    <row r="46" spans="1:10" x14ac:dyDescent="0.2">
      <c r="A46" s="312"/>
      <c r="B46" s="309"/>
      <c r="C46" s="19" t="s">
        <v>94</v>
      </c>
      <c r="D46" s="184" t="s">
        <v>56</v>
      </c>
      <c r="E46" s="187" t="s">
        <v>94</v>
      </c>
      <c r="F46" s="186" t="s">
        <v>13</v>
      </c>
      <c r="G46" s="204">
        <v>193293</v>
      </c>
      <c r="H46" s="280">
        <v>0.02</v>
      </c>
      <c r="I46" s="205">
        <f>COUNTIF(מכרז!$B$5:$B$585,'חלוקת אחוזים לכל רמת קטגוריה'!D46)</f>
        <v>30</v>
      </c>
      <c r="J46" s="211">
        <f t="shared" si="0"/>
        <v>6.6666666666666664E-4</v>
      </c>
    </row>
    <row r="47" spans="1:10" ht="15" thickBot="1" x14ac:dyDescent="0.25">
      <c r="A47" s="312"/>
      <c r="B47" s="310"/>
      <c r="C47" s="19" t="s">
        <v>94</v>
      </c>
      <c r="D47" s="185" t="s">
        <v>14</v>
      </c>
      <c r="E47" s="218" t="s">
        <v>94</v>
      </c>
      <c r="F47" s="229" t="s">
        <v>13</v>
      </c>
      <c r="G47" s="219">
        <v>7578</v>
      </c>
      <c r="H47" s="288">
        <v>6.9999999999999999E-4</v>
      </c>
      <c r="I47" s="220">
        <f>COUNTIF(מכרז!$B$5:$B$585,'חלוקת אחוזים לכל רמת קטגוריה'!D47)</f>
        <v>2</v>
      </c>
      <c r="J47" s="221">
        <f t="shared" si="0"/>
        <v>3.5E-4</v>
      </c>
    </row>
    <row r="48" spans="1:10" x14ac:dyDescent="0.2">
      <c r="A48" s="312"/>
      <c r="B48" s="306" t="s">
        <v>102</v>
      </c>
      <c r="C48" s="19" t="s">
        <v>95</v>
      </c>
      <c r="D48" s="183" t="s">
        <v>16</v>
      </c>
      <c r="E48" s="214" t="s">
        <v>95</v>
      </c>
      <c r="F48" s="228" t="s">
        <v>13</v>
      </c>
      <c r="G48" s="215">
        <v>12501</v>
      </c>
      <c r="H48" s="287">
        <v>1.67E-2</v>
      </c>
      <c r="I48" s="216">
        <f>COUNTIF(מכרז!$B$5:$B$585,'חלוקת אחוזים לכל רמת קטגוריה'!D48)</f>
        <v>6</v>
      </c>
      <c r="J48" s="217">
        <f t="shared" si="0"/>
        <v>2.7833333333333334E-3</v>
      </c>
    </row>
    <row r="49" spans="1:10" x14ac:dyDescent="0.2">
      <c r="A49" s="312"/>
      <c r="B49" s="309"/>
      <c r="C49" s="19" t="s">
        <v>95</v>
      </c>
      <c r="D49" s="184" t="s">
        <v>59</v>
      </c>
      <c r="E49" s="187" t="s">
        <v>95</v>
      </c>
      <c r="F49" s="186" t="s">
        <v>13</v>
      </c>
      <c r="G49" s="204">
        <v>108181</v>
      </c>
      <c r="H49" s="280">
        <v>0.01</v>
      </c>
      <c r="I49" s="205">
        <f>COUNTIF(מכרז!$B$5:$B$585,'חלוקת אחוזים לכל רמת קטגוריה'!D49)</f>
        <v>12</v>
      </c>
      <c r="J49" s="211">
        <f t="shared" si="0"/>
        <v>8.3333333333333339E-4</v>
      </c>
    </row>
    <row r="50" spans="1:10" x14ac:dyDescent="0.2">
      <c r="A50" s="312"/>
      <c r="B50" s="309"/>
      <c r="C50" s="19" t="s">
        <v>95</v>
      </c>
      <c r="D50" s="184" t="s">
        <v>52</v>
      </c>
      <c r="E50" s="187" t="s">
        <v>95</v>
      </c>
      <c r="F50" s="186" t="s">
        <v>13</v>
      </c>
      <c r="G50" s="204">
        <v>60746</v>
      </c>
      <c r="H50" s="280">
        <v>9.7000000000000003E-3</v>
      </c>
      <c r="I50" s="205">
        <f>COUNTIF(מכרז!$B$5:$B$585,'חלוקת אחוזים לכל רמת קטגוריה'!D50)</f>
        <v>2</v>
      </c>
      <c r="J50" s="211">
        <f t="shared" si="0"/>
        <v>4.8500000000000001E-3</v>
      </c>
    </row>
    <row r="51" spans="1:10" x14ac:dyDescent="0.2">
      <c r="A51" s="312"/>
      <c r="B51" s="309"/>
      <c r="C51" s="19" t="s">
        <v>95</v>
      </c>
      <c r="D51" s="184" t="s">
        <v>53</v>
      </c>
      <c r="E51" s="187" t="s">
        <v>95</v>
      </c>
      <c r="F51" s="186" t="s">
        <v>13</v>
      </c>
      <c r="G51" s="204">
        <v>35032</v>
      </c>
      <c r="H51" s="280">
        <v>6.1999999999999998E-3</v>
      </c>
      <c r="I51" s="205">
        <f>COUNTIF(מכרז!$B$5:$B$585,'חלוקת אחוזים לכל רמת קטגוריה'!D51)</f>
        <v>14</v>
      </c>
      <c r="J51" s="211">
        <f t="shared" si="0"/>
        <v>4.4285714285714284E-4</v>
      </c>
    </row>
    <row r="52" spans="1:10" x14ac:dyDescent="0.2">
      <c r="A52" s="312"/>
      <c r="B52" s="309"/>
      <c r="C52" s="19" t="s">
        <v>95</v>
      </c>
      <c r="D52" s="184" t="s">
        <v>58</v>
      </c>
      <c r="E52" s="187" t="s">
        <v>95</v>
      </c>
      <c r="F52" s="186" t="s">
        <v>13</v>
      </c>
      <c r="G52" s="204">
        <v>37529</v>
      </c>
      <c r="H52" s="280">
        <v>5.5999999999999999E-3</v>
      </c>
      <c r="I52" s="205">
        <f>COUNTIF(מכרז!$B$5:$B$585,'חלוקת אחוזים לכל רמת קטגוריה'!D52)</f>
        <v>4</v>
      </c>
      <c r="J52" s="211">
        <f t="shared" si="0"/>
        <v>1.4E-3</v>
      </c>
    </row>
    <row r="53" spans="1:10" x14ac:dyDescent="0.2">
      <c r="A53" s="312"/>
      <c r="B53" s="309"/>
      <c r="C53" s="19" t="s">
        <v>95</v>
      </c>
      <c r="D53" s="184" t="s">
        <v>60</v>
      </c>
      <c r="E53" s="187" t="s">
        <v>95</v>
      </c>
      <c r="F53" s="186" t="s">
        <v>13</v>
      </c>
      <c r="G53" s="204">
        <v>12161</v>
      </c>
      <c r="H53" s="280">
        <v>6.9999999999999999E-4</v>
      </c>
      <c r="I53" s="205">
        <f>COUNTIF(מכרז!$B$5:$B$585,'חלוקת אחוזים לכל רמת קטגוריה'!D53)</f>
        <v>3</v>
      </c>
      <c r="J53" s="211">
        <f t="shared" si="0"/>
        <v>2.3333333333333333E-4</v>
      </c>
    </row>
    <row r="54" spans="1:10" x14ac:dyDescent="0.2">
      <c r="A54" s="312"/>
      <c r="B54" s="309"/>
      <c r="C54" s="19" t="s">
        <v>95</v>
      </c>
      <c r="D54" s="184" t="s">
        <v>50</v>
      </c>
      <c r="E54" s="187" t="s">
        <v>95</v>
      </c>
      <c r="F54" s="186" t="s">
        <v>13</v>
      </c>
      <c r="G54" s="204">
        <v>167</v>
      </c>
      <c r="H54" s="280">
        <v>5.9999999999999995E-4</v>
      </c>
      <c r="I54" s="205">
        <f>COUNTIF(מכרז!$B$5:$B$585,'חלוקת אחוזים לכל רמת קטגוריה'!D54)</f>
        <v>1</v>
      </c>
      <c r="J54" s="211">
        <f t="shared" si="0"/>
        <v>5.9999999999999995E-4</v>
      </c>
    </row>
    <row r="55" spans="1:10" x14ac:dyDescent="0.2">
      <c r="A55" s="312"/>
      <c r="B55" s="309"/>
      <c r="C55" s="19" t="s">
        <v>95</v>
      </c>
      <c r="D55" s="184" t="s">
        <v>54</v>
      </c>
      <c r="E55" s="187" t="s">
        <v>95</v>
      </c>
      <c r="F55" s="186" t="s">
        <v>13</v>
      </c>
      <c r="G55" s="204">
        <v>4105</v>
      </c>
      <c r="H55" s="280">
        <v>2.9999999999999997E-4</v>
      </c>
      <c r="I55" s="205">
        <f>COUNTIF(מכרז!$B$5:$B$585,'חלוקת אחוזים לכל רמת קטגוריה'!D55)</f>
        <v>1</v>
      </c>
      <c r="J55" s="211">
        <f t="shared" si="0"/>
        <v>2.9999999999999997E-4</v>
      </c>
    </row>
    <row r="56" spans="1:10" x14ac:dyDescent="0.2">
      <c r="A56" s="312"/>
      <c r="B56" s="309"/>
      <c r="C56" s="19" t="s">
        <v>95</v>
      </c>
      <c r="D56" s="184" t="s">
        <v>55</v>
      </c>
      <c r="E56" s="187" t="s">
        <v>95</v>
      </c>
      <c r="F56" s="186" t="s">
        <v>13</v>
      </c>
      <c r="G56" s="204">
        <v>910</v>
      </c>
      <c r="H56" s="280">
        <v>2.0000000000000001E-4</v>
      </c>
      <c r="I56" s="205">
        <f>COUNTIF(מכרז!$B$5:$B$585,'חלוקת אחוזים לכל רמת קטגוריה'!D56)</f>
        <v>2</v>
      </c>
      <c r="J56" s="211">
        <f t="shared" si="0"/>
        <v>1E-4</v>
      </c>
    </row>
    <row r="57" spans="1:10" ht="15" thickBot="1" x14ac:dyDescent="0.25">
      <c r="A57" s="313"/>
      <c r="B57" s="310"/>
      <c r="C57" s="20" t="s">
        <v>95</v>
      </c>
      <c r="D57" s="185" t="s">
        <v>57</v>
      </c>
      <c r="E57" s="218" t="s">
        <v>95</v>
      </c>
      <c r="F57" s="229" t="s">
        <v>13</v>
      </c>
      <c r="G57" s="219">
        <v>460</v>
      </c>
      <c r="H57" s="288">
        <v>0</v>
      </c>
      <c r="I57" s="220">
        <f>COUNTIF(מכרז!$B$5:$B$585,'חלוקת אחוזים לכל רמת קטגוריה'!D57)</f>
        <v>1</v>
      </c>
      <c r="J57" s="221">
        <f t="shared" si="0"/>
        <v>0</v>
      </c>
    </row>
    <row r="58" spans="1:10" ht="15" customHeight="1" x14ac:dyDescent="0.2">
      <c r="A58" s="311" t="s">
        <v>107</v>
      </c>
      <c r="B58" s="306" t="s">
        <v>103</v>
      </c>
      <c r="C58" s="54" t="s">
        <v>10</v>
      </c>
      <c r="D58" s="183" t="s">
        <v>10</v>
      </c>
      <c r="E58" s="214" t="s">
        <v>10</v>
      </c>
      <c r="F58" s="214" t="s">
        <v>9</v>
      </c>
      <c r="G58" s="215">
        <v>76227</v>
      </c>
      <c r="H58" s="287">
        <v>3.7999999999999999E-2</v>
      </c>
      <c r="I58" s="216">
        <f>COUNTIF(מכרז!$B$5:$B$585,'חלוקת אחוזים לכל רמת קטגוריה'!D58)</f>
        <v>64</v>
      </c>
      <c r="J58" s="217">
        <f t="shared" si="0"/>
        <v>5.9374999999999999E-4</v>
      </c>
    </row>
    <row r="59" spans="1:10" x14ac:dyDescent="0.2">
      <c r="A59" s="312"/>
      <c r="B59" s="307"/>
      <c r="C59" s="16" t="s">
        <v>10</v>
      </c>
      <c r="D59" s="184" t="s">
        <v>33</v>
      </c>
      <c r="E59" s="187" t="s">
        <v>10</v>
      </c>
      <c r="F59" s="187" t="s">
        <v>9</v>
      </c>
      <c r="G59" s="204">
        <v>15231</v>
      </c>
      <c r="H59" s="280">
        <v>1.4999999999999999E-2</v>
      </c>
      <c r="I59" s="205">
        <f>COUNTIF(מכרז!$B$5:$B$585,'חלוקת אחוזים לכל רמת קטגוריה'!D59)</f>
        <v>10</v>
      </c>
      <c r="J59" s="211">
        <f t="shared" si="0"/>
        <v>1.5E-3</v>
      </c>
    </row>
    <row r="60" spans="1:10" x14ac:dyDescent="0.2">
      <c r="A60" s="312"/>
      <c r="B60" s="307"/>
      <c r="C60" s="16" t="s">
        <v>10</v>
      </c>
      <c r="D60" s="184" t="s">
        <v>34</v>
      </c>
      <c r="E60" s="187" t="s">
        <v>10</v>
      </c>
      <c r="F60" s="187" t="s">
        <v>9</v>
      </c>
      <c r="G60" s="204">
        <v>20119</v>
      </c>
      <c r="H60" s="280">
        <v>1.11E-2</v>
      </c>
      <c r="I60" s="205">
        <f>COUNTIF(מכרז!$B$5:$B$585,'חלוקת אחוזים לכל רמת קטגוריה'!D60)</f>
        <v>11</v>
      </c>
      <c r="J60" s="211">
        <f t="shared" si="0"/>
        <v>1.0090909090909091E-3</v>
      </c>
    </row>
    <row r="61" spans="1:10" x14ac:dyDescent="0.2">
      <c r="A61" s="312"/>
      <c r="B61" s="307"/>
      <c r="C61" s="16" t="s">
        <v>10</v>
      </c>
      <c r="D61" s="184" t="s">
        <v>36</v>
      </c>
      <c r="E61" s="187" t="s">
        <v>10</v>
      </c>
      <c r="F61" s="187" t="s">
        <v>9</v>
      </c>
      <c r="G61" s="204">
        <v>18149</v>
      </c>
      <c r="H61" s="280">
        <v>1.01E-2</v>
      </c>
      <c r="I61" s="205">
        <f>COUNTIF(מכרז!$B$5:$B$585,'חלוקת אחוזים לכל רמת קטגוריה'!D61)</f>
        <v>7</v>
      </c>
      <c r="J61" s="211">
        <f t="shared" si="0"/>
        <v>1.4428571428571429E-3</v>
      </c>
    </row>
    <row r="62" spans="1:10" x14ac:dyDescent="0.2">
      <c r="A62" s="312"/>
      <c r="B62" s="307"/>
      <c r="C62" s="16" t="s">
        <v>10</v>
      </c>
      <c r="D62" s="184" t="s">
        <v>31</v>
      </c>
      <c r="E62" s="187" t="s">
        <v>10</v>
      </c>
      <c r="F62" s="187" t="s">
        <v>9</v>
      </c>
      <c r="G62" s="204">
        <v>791</v>
      </c>
      <c r="H62" s="280">
        <v>0.01</v>
      </c>
      <c r="I62" s="205">
        <f>COUNTIF(מכרז!$B$5:$B$585,'חלוקת אחוזים לכל רמת קטגוריה'!D62)</f>
        <v>8</v>
      </c>
      <c r="J62" s="211">
        <f t="shared" si="0"/>
        <v>1.25E-3</v>
      </c>
    </row>
    <row r="63" spans="1:10" x14ac:dyDescent="0.2">
      <c r="A63" s="312"/>
      <c r="B63" s="307"/>
      <c r="C63" s="16" t="s">
        <v>10</v>
      </c>
      <c r="D63" s="184" t="s">
        <v>29</v>
      </c>
      <c r="E63" s="187" t="s">
        <v>10</v>
      </c>
      <c r="F63" s="187" t="s">
        <v>9</v>
      </c>
      <c r="G63" s="204">
        <v>1026</v>
      </c>
      <c r="H63" s="280">
        <v>5.3E-3</v>
      </c>
      <c r="I63" s="205">
        <f>COUNTIF(מכרז!$B$5:$B$585,'חלוקת אחוזים לכל רמת קטגוריה'!D63)</f>
        <v>6</v>
      </c>
      <c r="J63" s="211">
        <f t="shared" si="0"/>
        <v>8.833333333333333E-4</v>
      </c>
    </row>
    <row r="64" spans="1:10" x14ac:dyDescent="0.2">
      <c r="A64" s="312"/>
      <c r="B64" s="307"/>
      <c r="C64" s="16" t="s">
        <v>10</v>
      </c>
      <c r="D64" s="184" t="s">
        <v>32</v>
      </c>
      <c r="E64" s="187" t="s">
        <v>10</v>
      </c>
      <c r="F64" s="187" t="s">
        <v>9</v>
      </c>
      <c r="G64" s="204">
        <v>15091</v>
      </c>
      <c r="H64" s="280">
        <v>5.3E-3</v>
      </c>
      <c r="I64" s="205">
        <f>COUNTIF(מכרז!$B$5:$B$585,'חלוקת אחוזים לכל רמת קטגוריה'!D64)</f>
        <v>11</v>
      </c>
      <c r="J64" s="211">
        <f t="shared" si="0"/>
        <v>4.8181818181818184E-4</v>
      </c>
    </row>
    <row r="65" spans="1:14" x14ac:dyDescent="0.2">
      <c r="A65" s="312"/>
      <c r="B65" s="307"/>
      <c r="C65" s="16" t="s">
        <v>10</v>
      </c>
      <c r="D65" s="184" t="s">
        <v>38</v>
      </c>
      <c r="E65" s="187" t="s">
        <v>10</v>
      </c>
      <c r="F65" s="187" t="s">
        <v>9</v>
      </c>
      <c r="G65" s="204">
        <v>3220</v>
      </c>
      <c r="H65" s="280">
        <v>3.8999999999999998E-3</v>
      </c>
      <c r="I65" s="205">
        <f>COUNTIF(מכרז!$B$5:$B$585,'חלוקת אחוזים לכל רמת קטגוריה'!D65)</f>
        <v>3</v>
      </c>
      <c r="J65" s="211">
        <f t="shared" si="0"/>
        <v>1.2999999999999999E-3</v>
      </c>
    </row>
    <row r="66" spans="1:14" x14ac:dyDescent="0.2">
      <c r="A66" s="312"/>
      <c r="B66" s="307"/>
      <c r="C66" s="16" t="s">
        <v>10</v>
      </c>
      <c r="D66" s="184" t="s">
        <v>39</v>
      </c>
      <c r="E66" s="187" t="s">
        <v>10</v>
      </c>
      <c r="F66" s="187" t="s">
        <v>9</v>
      </c>
      <c r="G66" s="204">
        <v>482</v>
      </c>
      <c r="H66" s="280">
        <v>8.9999999999999998E-4</v>
      </c>
      <c r="I66" s="205">
        <f>COUNTIF(מכרז!$B$5:$B$585,'חלוקת אחוזים לכל רמת קטגוריה'!D66)</f>
        <v>4</v>
      </c>
      <c r="J66" s="211">
        <f t="shared" si="0"/>
        <v>2.2499999999999999E-4</v>
      </c>
    </row>
    <row r="67" spans="1:14" x14ac:dyDescent="0.2">
      <c r="A67" s="312"/>
      <c r="B67" s="307"/>
      <c r="C67" s="16" t="s">
        <v>10</v>
      </c>
      <c r="D67" s="184" t="s">
        <v>35</v>
      </c>
      <c r="E67" s="187" t="s">
        <v>10</v>
      </c>
      <c r="F67" s="187" t="s">
        <v>9</v>
      </c>
      <c r="G67" s="204">
        <v>142</v>
      </c>
      <c r="H67" s="280">
        <v>4.0000000000000002E-4</v>
      </c>
      <c r="I67" s="205">
        <f>COUNTIF(מכרז!$B$5:$B$585,'חלוקת אחוזים לכל רמת קטגוריה'!D67)</f>
        <v>1</v>
      </c>
      <c r="J67" s="211">
        <f t="shared" si="0"/>
        <v>4.0000000000000002E-4</v>
      </c>
    </row>
    <row r="68" spans="1:14" x14ac:dyDescent="0.2">
      <c r="A68" s="312"/>
      <c r="B68" s="307"/>
      <c r="C68" s="16" t="s">
        <v>10</v>
      </c>
      <c r="D68" s="184" t="s">
        <v>30</v>
      </c>
      <c r="E68" s="187" t="s">
        <v>10</v>
      </c>
      <c r="F68" s="187" t="s">
        <v>9</v>
      </c>
      <c r="G68" s="204">
        <v>167</v>
      </c>
      <c r="H68" s="280">
        <v>0.01</v>
      </c>
      <c r="I68" s="205">
        <f>COUNTIF(מכרז!$B$5:$B$585,'חלוקת אחוזים לכל רמת קטגוריה'!D68)</f>
        <v>2</v>
      </c>
      <c r="J68" s="211">
        <f t="shared" ref="J68:J69" si="1">H68/I68</f>
        <v>5.0000000000000001E-3</v>
      </c>
    </row>
    <row r="69" spans="1:14" ht="15" thickBot="1" x14ac:dyDescent="0.25">
      <c r="A69" s="312"/>
      <c r="B69" s="307"/>
      <c r="C69" s="17" t="s">
        <v>10</v>
      </c>
      <c r="D69" s="185" t="s">
        <v>37</v>
      </c>
      <c r="E69" s="218" t="s">
        <v>10</v>
      </c>
      <c r="F69" s="218" t="s">
        <v>9</v>
      </c>
      <c r="G69" s="219">
        <v>234</v>
      </c>
      <c r="H69" s="288">
        <v>0</v>
      </c>
      <c r="I69" s="220">
        <f>COUNTIF(מכרז!$B$5:$B$585,'חלוקת אחוזים לכל רמת קטגוריה'!D69)</f>
        <v>1</v>
      </c>
      <c r="J69" s="221">
        <f t="shared" si="1"/>
        <v>0</v>
      </c>
    </row>
    <row r="70" spans="1:14" ht="96.75" customHeight="1" thickBot="1" x14ac:dyDescent="0.25">
      <c r="A70" s="24" t="s">
        <v>104</v>
      </c>
      <c r="B70" s="15" t="s">
        <v>104</v>
      </c>
      <c r="C70" s="23" t="s">
        <v>81</v>
      </c>
      <c r="D70" s="284"/>
      <c r="E70" s="285"/>
      <c r="F70" s="285"/>
      <c r="G70" s="282"/>
      <c r="H70" s="286">
        <v>0.05</v>
      </c>
      <c r="I70" s="278"/>
      <c r="J70" s="279"/>
    </row>
    <row r="71" spans="1:14" ht="96.75" customHeight="1" x14ac:dyDescent="0.2">
      <c r="A71" s="137"/>
      <c r="B71" s="137"/>
      <c r="C71" s="138"/>
      <c r="D71" s="139"/>
      <c r="E71" s="139"/>
      <c r="F71" s="139"/>
      <c r="G71" s="140"/>
      <c r="H71" s="141"/>
      <c r="I71" s="188"/>
      <c r="J71" s="142"/>
    </row>
    <row r="72" spans="1:14" ht="27.75" customHeight="1" x14ac:dyDescent="0.2">
      <c r="A72" s="305" t="s">
        <v>83</v>
      </c>
      <c r="B72" s="305"/>
      <c r="C72" s="305"/>
      <c r="D72" s="305"/>
      <c r="E72" s="305"/>
      <c r="F72" s="305"/>
      <c r="G72" s="305"/>
      <c r="H72" s="305"/>
      <c r="I72" s="305"/>
      <c r="J72" s="305"/>
      <c r="K72" s="305"/>
      <c r="L72" s="305"/>
      <c r="M72" s="305"/>
      <c r="N72" s="305"/>
    </row>
    <row r="73" spans="1:14" x14ac:dyDescent="0.2">
      <c r="A73" s="305"/>
      <c r="B73" s="305"/>
      <c r="C73" s="305"/>
      <c r="D73" s="305"/>
      <c r="E73" s="305"/>
      <c r="F73" s="305"/>
      <c r="G73" s="305"/>
      <c r="H73" s="305"/>
      <c r="I73" s="305"/>
      <c r="J73" s="305"/>
      <c r="K73" s="305"/>
      <c r="L73" s="305"/>
      <c r="M73" s="305"/>
      <c r="N73" s="305"/>
    </row>
  </sheetData>
  <mergeCells count="20">
    <mergeCell ref="A58:A69"/>
    <mergeCell ref="B58:B69"/>
    <mergeCell ref="A72:N72"/>
    <mergeCell ref="A73:N73"/>
    <mergeCell ref="A45:A57"/>
    <mergeCell ref="B45:B47"/>
    <mergeCell ref="B48:B57"/>
    <mergeCell ref="A1:J1"/>
    <mergeCell ref="A26:A38"/>
    <mergeCell ref="B27:B38"/>
    <mergeCell ref="A39:A44"/>
    <mergeCell ref="B39:B40"/>
    <mergeCell ref="B41:B44"/>
    <mergeCell ref="A3:A15"/>
    <mergeCell ref="B3:B7"/>
    <mergeCell ref="B8:B13"/>
    <mergeCell ref="B14:B15"/>
    <mergeCell ref="A16:A25"/>
    <mergeCell ref="B17:B19"/>
    <mergeCell ref="B20:B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J1115"/>
  <sheetViews>
    <sheetView rightToLeft="1" topLeftCell="B1" workbookViewId="0">
      <selection activeCell="G6" sqref="G6"/>
    </sheetView>
  </sheetViews>
  <sheetFormatPr defaultColWidth="9.140625" defaultRowHeight="14.25" x14ac:dyDescent="0.2"/>
  <cols>
    <col min="1" max="1" width="15.5703125" style="37" bestFit="1" customWidth="1"/>
    <col min="2" max="2" width="12.140625" style="37" customWidth="1"/>
    <col min="3" max="3" width="11" style="37" customWidth="1"/>
    <col min="4" max="4" width="15.7109375" style="37" bestFit="1" customWidth="1"/>
    <col min="5" max="5" width="15.7109375" style="37" customWidth="1"/>
    <col min="6" max="6" width="31.7109375" style="37" customWidth="1"/>
    <col min="7" max="7" width="37.42578125" style="37" customWidth="1"/>
    <col min="8" max="8" width="30.140625" style="37" customWidth="1"/>
    <col min="9" max="9" width="9.42578125" style="37" customWidth="1"/>
    <col min="10" max="10" width="16.28515625" style="37" customWidth="1"/>
    <col min="11" max="16384" width="9.140625" style="25"/>
  </cols>
  <sheetData>
    <row r="1" spans="1:10" ht="51" customHeight="1" x14ac:dyDescent="0.2">
      <c r="A1" s="321" t="s">
        <v>1168</v>
      </c>
      <c r="B1" s="321"/>
      <c r="C1" s="321"/>
      <c r="D1" s="321"/>
      <c r="E1" s="321"/>
      <c r="F1" s="321"/>
      <c r="G1" s="321"/>
      <c r="H1" s="321"/>
      <c r="I1" s="321"/>
      <c r="J1" s="321"/>
    </row>
    <row r="2" spans="1:10" ht="45.75" customHeight="1" thickBot="1" x14ac:dyDescent="0.25">
      <c r="A2" s="322" t="s">
        <v>1292</v>
      </c>
      <c r="B2" s="322"/>
      <c r="C2" s="322"/>
      <c r="D2" s="322"/>
      <c r="E2" s="322"/>
      <c r="F2" s="322"/>
      <c r="G2" s="322"/>
      <c r="H2" s="322"/>
      <c r="I2" s="322"/>
      <c r="J2" s="322"/>
    </row>
    <row r="3" spans="1:10" ht="66" x14ac:dyDescent="0.2">
      <c r="A3" s="90" t="s">
        <v>1172</v>
      </c>
      <c r="B3" s="89" t="s">
        <v>86</v>
      </c>
      <c r="C3" s="89" t="s">
        <v>85</v>
      </c>
      <c r="D3" s="89" t="s">
        <v>84</v>
      </c>
      <c r="E3" s="89" t="s">
        <v>1174</v>
      </c>
      <c r="F3" s="90" t="s">
        <v>1166</v>
      </c>
      <c r="G3" s="90" t="s">
        <v>112</v>
      </c>
      <c r="H3" s="91" t="s">
        <v>1167</v>
      </c>
      <c r="I3" s="90" t="s">
        <v>113</v>
      </c>
      <c r="J3" s="90" t="s">
        <v>1165</v>
      </c>
    </row>
    <row r="4" spans="1:10" ht="57" x14ac:dyDescent="0.2">
      <c r="A4" s="39">
        <v>1</v>
      </c>
      <c r="B4" s="39" t="str">
        <f>VLOOKUP(D4,'חלוקת אחוזים לכל רמת קטגוריה'!$D$3:$J$69,3,0)</f>
        <v>כלי כתיבה</v>
      </c>
      <c r="C4" s="39" t="str">
        <f>VLOOKUP(D4,'חלוקת אחוזים לכל רמת קטגוריה'!$D$3:$J$69,2,0)</f>
        <v>עטים</v>
      </c>
      <c r="D4" s="27" t="str">
        <f>VLOOKUP(A4,מכרז!$A$5:$I$587,2,0)</f>
        <v>עטים</v>
      </c>
      <c r="E4" s="88">
        <f>VLOOKUP(D4,'חלוקת אחוזים לכל רמת קטגוריה'!$D$3:$J$69,7,0)</f>
        <v>1.4999999999999999E-2</v>
      </c>
      <c r="F4" s="27" t="str">
        <f>VLOOKUP(A4,מכרז!$A$5:$I$587,3,0)</f>
        <v>עט רולר V5 /V7 בצבעים שונים</v>
      </c>
      <c r="G4" s="27" t="str">
        <f>VLOOKUP(A4,מכרז!$A$5:$I$587,4,0)</f>
        <v>עט רולר עם ראש סיכה 0.7 /0.5 מ"מ, עם מכסה ותפס לבגד, דיו ג'ל או הזרקת דיו מיוחדת, כתיבה לפחות 2000 מטר, מגוון צבעים.</v>
      </c>
      <c r="H4" s="27" t="str">
        <f>VLOOKUP(A4,מכרז!$A$5:$I$587,5,0)</f>
        <v xml:space="preserve">סטביליו, ארטליין, שטדלר, שניידר,פליקן, פילוט,פנטל,זברה,סטנפורד מיצובישי </v>
      </c>
      <c r="I4" s="27" t="str">
        <f>VLOOKUP(A4,מכרז!$A$5:$I$587,7,0)</f>
        <v>יח</v>
      </c>
      <c r="J4" s="26">
        <f>VLOOKUP(A4,מכרז!$A$5:$I$587,8,0)</f>
        <v>2.3439780000000003</v>
      </c>
    </row>
    <row r="5" spans="1:10" ht="57" x14ac:dyDescent="0.2">
      <c r="A5" s="27">
        <v>2</v>
      </c>
      <c r="B5" s="39" t="str">
        <f>VLOOKUP(D5,'חלוקת אחוזים לכל רמת קטגוריה'!$D$3:$J$69,3,0)</f>
        <v>כלי כתיבה</v>
      </c>
      <c r="C5" s="39" t="str">
        <f>VLOOKUP(D5,'חלוקת אחוזים לכל רמת קטגוריה'!$D$3:$J$69,2,0)</f>
        <v>עטים</v>
      </c>
      <c r="D5" s="27" t="str">
        <f>VLOOKUP(A5,מכרז!$A$5:$I$587,2,0)</f>
        <v>עטים</v>
      </c>
      <c r="E5" s="88">
        <f>VLOOKUP(D5,'חלוקת אחוזים לכל רמת קטגוריה'!$D$3:$J$69,7,0)</f>
        <v>1.4999999999999999E-2</v>
      </c>
      <c r="F5" s="27" t="str">
        <f>VLOOKUP(A5,מכרז!$A$5:$I$587,3,0)</f>
        <v>עט רולר 0.4  מ"מ בצבעים שונים</v>
      </c>
      <c r="G5" s="27" t="str">
        <f>VLOOKUP(A5,מכרז!$A$5:$I$587,4,0)</f>
        <v>עט רולר עם ראש סיכה 0.4 מ"מ, עם מכסה ותפס לבגד, דיו ג'ל או הזרקת דיו מיוחדת, כתיבה לפחות 2000 מטר, מגוון צבעים.</v>
      </c>
      <c r="H5" s="27" t="str">
        <f>VLOOKUP(A5,מכרז!$A$5:$I$587,5,0)</f>
        <v xml:space="preserve">סטביליו, ארטליין, שטדלר, שניידר,פליקן, פילוט,פנטל,זברה,סטנפורד מיצובישי </v>
      </c>
      <c r="I5" s="27" t="str">
        <f>VLOOKUP(A5,מכרז!$A$5:$I$587,7,0)</f>
        <v>יח</v>
      </c>
      <c r="J5" s="26">
        <f>VLOOKUP(A5,מכרז!$A$5:$I$587,8,0)</f>
        <v>2.9609999999999999</v>
      </c>
    </row>
    <row r="6" spans="1:10" ht="57" x14ac:dyDescent="0.2">
      <c r="A6" s="27">
        <v>3</v>
      </c>
      <c r="B6" s="39" t="str">
        <f>VLOOKUP(D6,'חלוקת אחוזים לכל רמת קטגוריה'!$D$3:$J$69,3,0)</f>
        <v>כלי כתיבה</v>
      </c>
      <c r="C6" s="39" t="str">
        <f>VLOOKUP(D6,'חלוקת אחוזים לכל רמת קטגוריה'!$D$3:$J$69,2,0)</f>
        <v>עטים</v>
      </c>
      <c r="D6" s="27" t="str">
        <f>VLOOKUP(A6,מכרז!$A$5:$I$587,2,0)</f>
        <v>עטים</v>
      </c>
      <c r="E6" s="88">
        <f>VLOOKUP(D6,'חלוקת אחוזים לכל רמת קטגוריה'!$D$3:$J$69,7,0)</f>
        <v>1.4999999999999999E-2</v>
      </c>
      <c r="F6" s="27" t="str">
        <f>VLOOKUP(A6,מכרז!$A$5:$I$587,3,0)</f>
        <v xml:space="preserve">עט כדורי ג'ל 0.7/0.5 </v>
      </c>
      <c r="G6" s="27" t="str">
        <f>VLOOKUP(A6,מכרז!$A$5:$I$587,4,0)</f>
        <v>עט  דיו ג'ל על בסיס שומני, ראש סיכה או ראש קונוס, עם לחצן ומילוי מתחלף, אינו דולף , עובי  ראש 0.5 /0.7 מ"מ , כתיבה לפחות 2000 מטר.</v>
      </c>
      <c r="H6" s="27" t="str">
        <f>VLOOKUP(A6,מכרז!$A$5:$I$587,5,0)</f>
        <v xml:space="preserve">סטביליו, ארטליין, שטדלר, שניידר,פליקן, פילוט,פנטל,זברה,סטנפורד מיצובישי </v>
      </c>
      <c r="I6" s="27" t="str">
        <f>VLOOKUP(A6,מכרז!$A$5:$I$587,7,0)</f>
        <v>יח</v>
      </c>
      <c r="J6" s="26">
        <f>VLOOKUP(A6,מכרז!$A$5:$I$587,8,0)</f>
        <v>4.2210000000000001</v>
      </c>
    </row>
    <row r="7" spans="1:10" ht="57" x14ac:dyDescent="0.2">
      <c r="A7" s="27">
        <v>4</v>
      </c>
      <c r="B7" s="39" t="str">
        <f>VLOOKUP(D7,'חלוקת אחוזים לכל רמת קטגוריה'!$D$3:$J$69,3,0)</f>
        <v>כלי כתיבה</v>
      </c>
      <c r="C7" s="39" t="str">
        <f>VLOOKUP(D7,'חלוקת אחוזים לכל רמת קטגוריה'!$D$3:$J$69,2,0)</f>
        <v>עטים</v>
      </c>
      <c r="D7" s="27" t="str">
        <f>VLOOKUP(A7,מכרז!$A$5:$I$587,2,0)</f>
        <v>עטים</v>
      </c>
      <c r="E7" s="88">
        <f>VLOOKUP(D7,'חלוקת אחוזים לכל רמת קטגוריה'!$D$3:$J$69,7,0)</f>
        <v>1.4999999999999999E-2</v>
      </c>
      <c r="F7" s="27" t="str">
        <f>VLOOKUP(A7,מכרז!$A$5:$I$587,3,0)</f>
        <v xml:space="preserve">עט כדורי חד פעמי, </v>
      </c>
      <c r="G7" s="27" t="str">
        <f>VLOOKUP(A7,מכרז!$A$5:$I$587,4,0)</f>
        <v>עט כדורי חד פעמי, ראש מתכת , גוף שקוף, צבעים שונים.</v>
      </c>
      <c r="H7" s="27" t="str">
        <f>VLOOKUP(A7,מכרז!$A$5:$I$587,5,0)</f>
        <v>סטביליו, ארטליין, שטדלר, שניידר,פליקן, פילוט,פנטל,זברה,סטנפורד מיצובישי ביק</v>
      </c>
      <c r="I7" s="27" t="str">
        <f>VLOOKUP(A7,מכרז!$A$5:$I$587,7,0)</f>
        <v>יח</v>
      </c>
      <c r="J7" s="26">
        <f>VLOOKUP(A7,מכרז!$A$5:$I$587,8,0)</f>
        <v>0.315</v>
      </c>
    </row>
    <row r="8" spans="1:10" ht="42.75" customHeight="1" x14ac:dyDescent="0.2">
      <c r="A8" s="27">
        <v>5</v>
      </c>
      <c r="B8" s="39" t="str">
        <f>VLOOKUP(D8,'חלוקת אחוזים לכל רמת קטגוריה'!$D$3:$J$69,3,0)</f>
        <v>כלי כתיבה</v>
      </c>
      <c r="C8" s="39" t="str">
        <f>VLOOKUP(D8,'חלוקת אחוזים לכל רמת קטגוריה'!$D$3:$J$69,2,0)</f>
        <v>עטים</v>
      </c>
      <c r="D8" s="27" t="str">
        <f>VLOOKUP(A8,מכרז!$A$5:$I$587,2,0)</f>
        <v>עטים</v>
      </c>
      <c r="E8" s="88">
        <f>VLOOKUP(D8,'חלוקת אחוזים לכל רמת קטגוריה'!$D$3:$J$69,7,0)</f>
        <v>1.4999999999999999E-2</v>
      </c>
      <c r="F8" s="27" t="str">
        <f>VLOOKUP(A8,מכרז!$A$5:$I$587,3,0)</f>
        <v>עט כדורי חד פעמי, מגומם</v>
      </c>
      <c r="G8" s="27" t="str">
        <f>VLOOKUP(A8,מכרז!$A$5:$I$587,4,0)</f>
        <v>עט כדורי חד פעמי, מגומם, בעל אחיזה נוחה, גוף שקוף, ראש מתכת, מגוון צבעים, עוביי קו שונים (0.5, 0.7, 1.0)  על בסיס דיו שומני.</v>
      </c>
      <c r="H8" s="27" t="str">
        <f>VLOOKUP(A8,מכרז!$A$5:$I$587,5,0)</f>
        <v>סטביליו, ארטליין, שטדלר, שניידר,פליקן, פילוט,פנטל,זברה,סטנפורד מיצובישי ביק</v>
      </c>
      <c r="I8" s="27" t="str">
        <f>VLOOKUP(A8,מכרז!$A$5:$I$587,7,0)</f>
        <v>יח</v>
      </c>
      <c r="J8" s="26">
        <f>VLOOKUP(A8,מכרז!$A$5:$I$587,8,0)</f>
        <v>2.0314475999999999</v>
      </c>
    </row>
    <row r="9" spans="1:10" ht="14.25" customHeight="1" x14ac:dyDescent="0.2">
      <c r="A9" s="27">
        <v>6</v>
      </c>
      <c r="B9" s="39" t="str">
        <f>VLOOKUP(D9,'חלוקת אחוזים לכל רמת קטגוריה'!$D$3:$J$69,3,0)</f>
        <v>כלי כתיבה</v>
      </c>
      <c r="C9" s="39" t="str">
        <f>VLOOKUP(D9,'חלוקת אחוזים לכל רמת קטגוריה'!$D$3:$J$69,2,0)</f>
        <v>עטים</v>
      </c>
      <c r="D9" s="27" t="str">
        <f>VLOOKUP(A9,מכרז!$A$5:$I$587,2,0)</f>
        <v>עטים</v>
      </c>
      <c r="E9" s="88">
        <f>VLOOKUP(D9,'חלוקת אחוזים לכל רמת קטגוריה'!$D$3:$J$69,7,0)</f>
        <v>1.4999999999999999E-2</v>
      </c>
      <c r="F9" s="27" t="str">
        <f>VLOOKUP(A9,מכרז!$A$5:$I$587,3,0)</f>
        <v>עט כדורי פרקר PARKER</v>
      </c>
      <c r="G9" s="27" t="str">
        <f>VLOOKUP(A9,מכרז!$A$5:$I$587,4,0)</f>
        <v>עט כדורי פרקר PARKER T-BALL חצי מתכתי /חצי פלסטיק.</v>
      </c>
      <c r="H9" s="27" t="str">
        <f>VLOOKUP(A9,מכרז!$A$5:$I$587,5,0)</f>
        <v>פרקר</v>
      </c>
      <c r="I9" s="27" t="str">
        <f>VLOOKUP(A9,מכרז!$A$5:$I$587,7,0)</f>
        <v>יח</v>
      </c>
      <c r="J9" s="26">
        <f>VLOOKUP(A9,מכרז!$A$5:$I$587,8,0)</f>
        <v>8.4904092000000038</v>
      </c>
    </row>
    <row r="10" spans="1:10" ht="28.5" x14ac:dyDescent="0.2">
      <c r="A10" s="27">
        <v>7</v>
      </c>
      <c r="B10" s="39" t="str">
        <f>VLOOKUP(D10,'חלוקת אחוזים לכל רמת קטגוריה'!$D$3:$J$69,3,0)</f>
        <v>כלי כתיבה</v>
      </c>
      <c r="C10" s="39" t="str">
        <f>VLOOKUP(D10,'חלוקת אחוזים לכל רמת קטגוריה'!$D$3:$J$69,2,0)</f>
        <v>עטים</v>
      </c>
      <c r="D10" s="27" t="str">
        <f>VLOOKUP(A10,מכרז!$A$5:$I$587,2,0)</f>
        <v>עטים</v>
      </c>
      <c r="E10" s="88">
        <f>VLOOKUP(D10,'חלוקת אחוזים לכל רמת קטגוריה'!$D$3:$J$69,7,0)</f>
        <v>1.4999999999999999E-2</v>
      </c>
      <c r="F10" s="27" t="str">
        <f>VLOOKUP(A10,מכרז!$A$5:$I$587,3,0)</f>
        <v>מילוי רפיל כדורי לעט פרקר PARKER</v>
      </c>
      <c r="G10" s="27" t="str">
        <f>VLOOKUP(A10,מכרז!$A$5:$I$587,4,0)</f>
        <v>מילוי רפיל כדורי לעט פרקר PARKER במגוון צבעים עוביי קו שונים</v>
      </c>
      <c r="H10" s="27" t="str">
        <f>VLOOKUP(A10,מכרז!$A$5:$I$587,5,0)</f>
        <v>פרקר</v>
      </c>
      <c r="I10" s="27" t="str">
        <f>VLOOKUP(A10,מכרז!$A$5:$I$587,7,0)</f>
        <v>יח</v>
      </c>
      <c r="J10" s="26">
        <f>VLOOKUP(A10,מכרז!$A$5:$I$587,8,0)</f>
        <v>5.2036311600000005</v>
      </c>
    </row>
    <row r="11" spans="1:10" ht="42.75" x14ac:dyDescent="0.2">
      <c r="A11" s="27">
        <v>8</v>
      </c>
      <c r="B11" s="39" t="str">
        <f>VLOOKUP(D11,'חלוקת אחוזים לכל רמת קטגוריה'!$D$3:$J$69,3,0)</f>
        <v>כלי כתיבה</v>
      </c>
      <c r="C11" s="39" t="str">
        <f>VLOOKUP(D11,'חלוקת אחוזים לכל רמת קטגוריה'!$D$3:$J$69,2,0)</f>
        <v>עטים</v>
      </c>
      <c r="D11" s="27" t="str">
        <f>VLOOKUP(A11,מכרז!$A$5:$I$587,2,0)</f>
        <v>עטים</v>
      </c>
      <c r="E11" s="88">
        <f>VLOOKUP(D11,'חלוקת אחוזים לכל רמת קטגוריה'!$D$3:$J$69,7,0)</f>
        <v>1.4999999999999999E-2</v>
      </c>
      <c r="F11" s="27" t="str">
        <f>VLOOKUP(A11,מכרז!$A$5:$I$587,3,0)</f>
        <v>עט מציין לייזר להרצאות</v>
      </c>
      <c r="G11" s="27" t="str">
        <f>VLOOKUP(A11,מכרז!$A$5:$I$587,4,0)</f>
        <v xml:space="preserve">עט מציין נקודות לייזר למרחק לסימון והדרכה מופעל על סוללות (כלולות) , צבע כסף כולל קופסת מתכת </v>
      </c>
      <c r="H11" s="27">
        <f>VLOOKUP(A11,מכרז!$A$5:$I$587,5,0)</f>
        <v>0</v>
      </c>
      <c r="I11" s="27" t="str">
        <f>VLOOKUP(A11,מכרז!$A$5:$I$587,7,0)</f>
        <v>יח</v>
      </c>
      <c r="J11" s="26">
        <f>VLOOKUP(A11,מכרז!$A$5:$I$587,8,0)</f>
        <v>11.771978400000004</v>
      </c>
    </row>
    <row r="12" spans="1:10" ht="42.75" x14ac:dyDescent="0.2">
      <c r="A12" s="27">
        <v>9</v>
      </c>
      <c r="B12" s="39" t="str">
        <f>VLOOKUP(D12,'חלוקת אחוזים לכל רמת קטגוריה'!$D$3:$J$69,3,0)</f>
        <v>כלי כתיבה</v>
      </c>
      <c r="C12" s="39" t="str">
        <f>VLOOKUP(D12,'חלוקת אחוזים לכל רמת קטגוריה'!$D$3:$J$69,2,0)</f>
        <v>עטים</v>
      </c>
      <c r="D12" s="27" t="str">
        <f>VLOOKUP(A12,מכרז!$A$5:$I$587,2,0)</f>
        <v>עטים</v>
      </c>
      <c r="E12" s="88">
        <f>VLOOKUP(D12,'חלוקת אחוזים לכל רמת קטגוריה'!$D$3:$J$69,7,0)</f>
        <v>1.4999999999999999E-2</v>
      </c>
      <c r="F12" s="27" t="str">
        <f>VLOOKUP(A12,מכרז!$A$5:$I$587,3,0)</f>
        <v>עט דלפק עם בסיס</v>
      </c>
      <c r="G12" s="27" t="str">
        <f>VLOOKUP(A12,מכרז!$A$5:$I$587,4,0)</f>
        <v>עט לדלפק עם בסיס כבד רחב ודביק בתוכו עומד עט כדורי שרשרת מפלסטיק מתחברת לבסיס ושומרת העט מגניבות</v>
      </c>
      <c r="H12" s="27">
        <f>VLOOKUP(A12,מכרז!$A$5:$I$587,5,0)</f>
        <v>0</v>
      </c>
      <c r="I12" s="27" t="str">
        <f>VLOOKUP(A12,מכרז!$A$5:$I$587,7,0)</f>
        <v>יח</v>
      </c>
      <c r="J12" s="26">
        <f>VLOOKUP(A12,מכרז!$A$5:$I$587,8,0)</f>
        <v>1.5574431600000003</v>
      </c>
    </row>
    <row r="13" spans="1:10" ht="57" x14ac:dyDescent="0.2">
      <c r="A13" s="27">
        <v>10</v>
      </c>
      <c r="B13" s="39" t="str">
        <f>VLOOKUP(D13,'חלוקת אחוזים לכל רמת קטגוריה'!$D$3:$J$69,3,0)</f>
        <v>כלי כתיבה</v>
      </c>
      <c r="C13" s="39" t="str">
        <f>VLOOKUP(D13,'חלוקת אחוזים לכל רמת קטגוריה'!$D$3:$J$69,2,0)</f>
        <v>עטים</v>
      </c>
      <c r="D13" s="27" t="str">
        <f>VLOOKUP(A13,מכרז!$A$5:$I$587,2,0)</f>
        <v>עטים</v>
      </c>
      <c r="E13" s="88">
        <f>VLOOKUP(D13,'חלוקת אחוזים לכל רמת קטגוריה'!$D$3:$J$69,7,0)</f>
        <v>1.4999999999999999E-2</v>
      </c>
      <c r="F13" s="27" t="str">
        <f>VLOOKUP(A13,מכרז!$A$5:$I$587,3,0)</f>
        <v>עט סימון דק 0.4 מ"מ</v>
      </c>
      <c r="G13" s="27" t="str">
        <f>VLOOKUP(A13,מכרז!$A$5:$I$587,4,0)</f>
        <v>עטי סימון דקים, 0.4 מ"מ ראש לבד במגוון צבעים.</v>
      </c>
      <c r="H13" s="27" t="str">
        <f>VLOOKUP(A13,מכרז!$A$5:$I$587,5,0)</f>
        <v>סטביליו, ארטליין, שטדלר, שניידר,פליקן, פילוט,פנטל,זברה,סטנפורד מיצובישי ביק</v>
      </c>
      <c r="I13" s="27" t="str">
        <f>VLOOKUP(A13,מכרז!$A$5:$I$587,7,0)</f>
        <v>יח</v>
      </c>
      <c r="J13" s="26">
        <f>VLOOKUP(A13,מכרז!$A$5:$I$587,8,0)</f>
        <v>0.4167072</v>
      </c>
    </row>
    <row r="14" spans="1:10" ht="42.75" x14ac:dyDescent="0.2">
      <c r="A14" s="27">
        <v>11</v>
      </c>
      <c r="B14" s="39" t="str">
        <f>VLOOKUP(D14,'חלוקת אחוזים לכל רמת קטגוריה'!$D$3:$J$69,3,0)</f>
        <v>כלי כתיבה</v>
      </c>
      <c r="C14" s="39" t="str">
        <f>VLOOKUP(D14,'חלוקת אחוזים לכל רמת קטגוריה'!$D$3:$J$69,2,0)</f>
        <v>מגוון כלי כתיבה</v>
      </c>
      <c r="D14" s="27" t="str">
        <f>VLOOKUP(A14,מכרז!$A$5:$I$587,2,0)</f>
        <v>אמצעי מחיקה</v>
      </c>
      <c r="E14" s="88">
        <f>VLOOKUP(D14,'חלוקת אחוזים לכל רמת קטגוריה'!$D$3:$J$69,7,0)</f>
        <v>1.0333333333333334E-3</v>
      </c>
      <c r="F14" s="27" t="str">
        <f>VLOOKUP(A14,מכרז!$A$5:$I$587,3,0)</f>
        <v>עט מחיקה רולר ראש מתכת</v>
      </c>
      <c r="G14" s="27" t="str">
        <f>VLOOKUP(A14,מכרז!$A$5:$I$587,4,0)</f>
        <v>עט מחיקה עם ראש מתכת מלבני, על בסיס שומני , מתאים לכיסוי על כל סוגי החומרים.</v>
      </c>
      <c r="H14" s="27" t="str">
        <f>VLOOKUP(A14,מכרז!$A$5:$I$587,5,0)</f>
        <v>פנטל ,קוברה, קראון ,UNI טיפקס</v>
      </c>
      <c r="I14" s="27" t="str">
        <f>VLOOKUP(A14,מכרז!$A$5:$I$587,7,0)</f>
        <v>יח</v>
      </c>
      <c r="J14" s="26">
        <f>VLOOKUP(A14,מכרז!$A$5:$I$587,8,0)</f>
        <v>4.1618631600000011</v>
      </c>
    </row>
    <row r="15" spans="1:10" ht="42.75" x14ac:dyDescent="0.2">
      <c r="A15" s="27">
        <v>12</v>
      </c>
      <c r="B15" s="39" t="str">
        <f>VLOOKUP(D15,'חלוקת אחוזים לכל רמת קטגוריה'!$D$3:$J$69,3,0)</f>
        <v>כלי כתיבה</v>
      </c>
      <c r="C15" s="39" t="str">
        <f>VLOOKUP(D15,'חלוקת אחוזים לכל רמת קטגוריה'!$D$3:$J$69,2,0)</f>
        <v>מגוון כלי כתיבה</v>
      </c>
      <c r="D15" s="27" t="str">
        <f>VLOOKUP(A15,מכרז!$A$5:$I$587,2,0)</f>
        <v>אמצעי מחיקה</v>
      </c>
      <c r="E15" s="88">
        <f>VLOOKUP(D15,'חלוקת אחוזים לכל רמת קטגוריה'!$D$3:$J$69,7,0)</f>
        <v>1.0333333333333334E-3</v>
      </c>
      <c r="F15" s="27" t="str">
        <f>VLOOKUP(A15,מכרז!$A$5:$I$587,3,0)</f>
        <v>מחק שרטוט איכותי</v>
      </c>
      <c r="G15" s="27" t="str">
        <f>VLOOKUP(A15,מכרז!$A$5:$I$587,4,0)</f>
        <v>מחק שרטוט איכותי לבן מוחק ביעילות עופרת פולימר/גרפיט.מחיקה ללא מריחות או השארת סימנים</v>
      </c>
      <c r="H15" s="27" t="str">
        <f>VLOOKUP(A15,מכרז!$A$5:$I$587,5,0)</f>
        <v>שניידר שטדלר ארטליין קורס רוטרינג</v>
      </c>
      <c r="I15" s="27" t="str">
        <f>VLOOKUP(A15,מכרז!$A$5:$I$587,7,0)</f>
        <v>יח'</v>
      </c>
      <c r="J15" s="26">
        <f>VLOOKUP(A15,מכרז!$A$5:$I$587,8,0)</f>
        <v>1.05</v>
      </c>
    </row>
    <row r="16" spans="1:10" ht="42.75" x14ac:dyDescent="0.2">
      <c r="A16" s="27">
        <v>13</v>
      </c>
      <c r="B16" s="39" t="str">
        <f>VLOOKUP(D16,'חלוקת אחוזים לכל רמת קטגוריה'!$D$3:$J$69,3,0)</f>
        <v>כלי כתיבה</v>
      </c>
      <c r="C16" s="39" t="str">
        <f>VLOOKUP(D16,'חלוקת אחוזים לכל רמת קטגוריה'!$D$3:$J$69,2,0)</f>
        <v>מגוון כלי כתיבה</v>
      </c>
      <c r="D16" s="27" t="str">
        <f>VLOOKUP(A16,מכרז!$A$5:$I$587,2,0)</f>
        <v>אמצעי מחיקה</v>
      </c>
      <c r="E16" s="88">
        <f>VLOOKUP(D16,'חלוקת אחוזים לכל רמת קטגוריה'!$D$3:$J$69,7,0)</f>
        <v>1.0333333333333334E-3</v>
      </c>
      <c r="F16" s="27" t="str">
        <f>VLOOKUP(A16,מכרז!$A$5:$I$587,3,0)</f>
        <v>מחק  שרטוט איכותי - סט 30 יח'</v>
      </c>
      <c r="G16" s="27" t="str">
        <f>VLOOKUP(A16,מכרז!$A$5:$I$587,4,0)</f>
        <v>מחק שרטוט איכותי לבן מוחק ביעילות עופרת פולימר/גרפיט.מחיקה ללא מריחות או השארת סימנים סט 30 יח'</v>
      </c>
      <c r="H16" s="27" t="str">
        <f>VLOOKUP(A16,מכרז!$A$5:$I$587,5,0)</f>
        <v>שניידר שטדלר ארטליין קורס רוטרינג</v>
      </c>
      <c r="I16" s="27" t="str">
        <f>VLOOKUP(A16,מכרז!$A$5:$I$587,7,0)</f>
        <v>סט</v>
      </c>
      <c r="J16" s="26">
        <f>VLOOKUP(A16,מכרז!$A$5:$I$587,8,0)</f>
        <v>26.25</v>
      </c>
    </row>
    <row r="17" spans="1:10" ht="14.25" customHeight="1" x14ac:dyDescent="0.2">
      <c r="A17" s="27">
        <v>14</v>
      </c>
      <c r="B17" s="39" t="str">
        <f>VLOOKUP(D17,'חלוקת אחוזים לכל רמת קטגוריה'!$D$3:$J$69,3,0)</f>
        <v>כלי כתיבה</v>
      </c>
      <c r="C17" s="39" t="str">
        <f>VLOOKUP(D17,'חלוקת אחוזים לכל רמת קטגוריה'!$D$3:$J$69,2,0)</f>
        <v>מגוון כלי כתיבה</v>
      </c>
      <c r="D17" s="27" t="str">
        <f>VLOOKUP(A17,מכרז!$A$5:$I$587,2,0)</f>
        <v>אמצעי מחיקה בבקבוק</v>
      </c>
      <c r="E17" s="88">
        <f>VLOOKUP(D17,'חלוקת אחוזים לכל רמת קטגוריה'!$D$3:$J$69,7,0)</f>
        <v>2.3E-3</v>
      </c>
      <c r="F17" s="27" t="str">
        <f>VLOOKUP(A17,מכרז!$A$5:$I$587,3,0)</f>
        <v>נוזל מחיקה בקבוקון 20 מ"ל</v>
      </c>
      <c r="G17" s="27" t="str">
        <f>VLOOKUP(A17,מכרז!$A$5:$I$587,4,0)</f>
        <v>נוזל מחיקה לבן על בסיס מים , לא רעיל , ידידותי לסביבה , ללא צורך בדילול,20 מ"ל בבקבוק</v>
      </c>
      <c r="H17" s="27" t="str">
        <f>VLOOKUP(A17,מכרז!$A$5:$I$587,5,0)</f>
        <v>קורס , פליקן , טיפקס</v>
      </c>
      <c r="I17" s="27" t="str">
        <f>VLOOKUP(A17,מכרז!$A$5:$I$587,7,0)</f>
        <v>בק</v>
      </c>
      <c r="J17" s="26">
        <f>VLOOKUP(A17,מכרז!$A$5:$I$587,8,0)</f>
        <v>1.1928243600000001</v>
      </c>
    </row>
    <row r="18" spans="1:10" ht="42.75" x14ac:dyDescent="0.2">
      <c r="A18" s="27">
        <v>15</v>
      </c>
      <c r="B18" s="39" t="str">
        <f>VLOOKUP(D18,'חלוקת אחוזים לכל רמת קטגוריה'!$D$3:$J$69,3,0)</f>
        <v>כלי כתיבה</v>
      </c>
      <c r="C18" s="39" t="str">
        <f>VLOOKUP(D18,'חלוקת אחוזים לכל רמת קטגוריה'!$D$3:$J$69,2,0)</f>
        <v>מגוון כלי כתיבה</v>
      </c>
      <c r="D18" s="27" t="str">
        <f>VLOOKUP(A18,מכרז!$A$5:$I$587,2,0)</f>
        <v>אמצעי מחיקה בבקבוק</v>
      </c>
      <c r="E18" s="88">
        <f>VLOOKUP(D18,'חלוקת אחוזים לכל רמת קטגוריה'!$D$3:$J$69,7,0)</f>
        <v>2.3E-3</v>
      </c>
      <c r="F18" s="27" t="str">
        <f>VLOOKUP(A18,מכרז!$A$5:$I$587,3,0)</f>
        <v>נוזל מחיקה בקבוקון 20 מ"ל מארז 12 יח'</v>
      </c>
      <c r="G18" s="27" t="str">
        <f>VLOOKUP(A18,מכרז!$A$5:$I$587,4,0)</f>
        <v>סט נוזל מחיקה לבן על בסיס מים, לא רעיל, ידידותי לסביבה, ללא צורך בדילול,20  מ"ל בבקבוק. 12 בקבוקים בחבילה</v>
      </c>
      <c r="H18" s="27" t="str">
        <f>VLOOKUP(A18,מכרז!$A$5:$I$587,5,0)</f>
        <v>קורס , פליקן , טיפקס</v>
      </c>
      <c r="I18" s="27" t="str">
        <f>VLOOKUP(A18,מכרז!$A$5:$I$587,7,0)</f>
        <v>סט</v>
      </c>
      <c r="J18" s="26">
        <f>VLOOKUP(A18,מכרז!$A$5:$I$587,8,0)</f>
        <v>13.263892320000002</v>
      </c>
    </row>
    <row r="19" spans="1:10" ht="28.5" x14ac:dyDescent="0.2">
      <c r="A19" s="27">
        <v>16</v>
      </c>
      <c r="B19" s="39" t="str">
        <f>VLOOKUP(D19,'חלוקת אחוזים לכל רמת קטגוריה'!$D$3:$J$69,3,0)</f>
        <v>כלי כתיבה</v>
      </c>
      <c r="C19" s="39" t="str">
        <f>VLOOKUP(D19,'חלוקת אחוזים לכל רמת קטגוריה'!$D$3:$J$69,2,0)</f>
        <v>מגוון כלי כתיבה</v>
      </c>
      <c r="D19" s="27" t="str">
        <f>VLOOKUP(A19,מכרז!$A$5:$I$587,2,0)</f>
        <v>אמצעי מחיקה במתקן</v>
      </c>
      <c r="E19" s="88">
        <f>VLOOKUP(D19,'חלוקת אחוזים לכל רמת קטגוריה'!$D$3:$J$69,7,0)</f>
        <v>4.0000000000000002E-4</v>
      </c>
      <c r="F19" s="27" t="str">
        <f>VLOOKUP(A19,מכרז!$A$5:$I$587,3,0)</f>
        <v>מתקן מחיקה רולפיקס</v>
      </c>
      <c r="G19" s="27" t="str">
        <f>VLOOKUP(A19,מכרז!$A$5:$I$587,4,0)</f>
        <v>מתקן מחיקה רולפיקס 5 מ' * 55 מ"מ</v>
      </c>
      <c r="H19" s="27" t="str">
        <f>VLOOKUP(A19,מכרז!$A$5:$I$587,5,0)</f>
        <v>מיצ'ובושי קוברה, פליקן</v>
      </c>
      <c r="I19" s="27" t="str">
        <f>VLOOKUP(A19,מכרז!$A$5:$I$587,7,0)</f>
        <v>יח</v>
      </c>
      <c r="J19" s="26">
        <f>VLOOKUP(A19,מכרז!$A$5:$I$587,8,0)</f>
        <v>3.9066300000000003</v>
      </c>
    </row>
    <row r="20" spans="1:10" ht="57" x14ac:dyDescent="0.2">
      <c r="A20" s="27">
        <v>17</v>
      </c>
      <c r="B20" s="39" t="str">
        <f>VLOOKUP(D20,'חלוקת אחוזים לכל רמת קטגוריה'!$D$3:$J$69,3,0)</f>
        <v>כלי כתיבה</v>
      </c>
      <c r="C20" s="39" t="str">
        <f>VLOOKUP(D20,'חלוקת אחוזים לכל רמת קטגוריה'!$D$3:$J$69,2,0)</f>
        <v>מגוון כלי כתיבה</v>
      </c>
      <c r="D20" s="27" t="str">
        <f>VLOOKUP(A20,מכרז!$A$5:$I$587,2,0)</f>
        <v>טושים ביחידות</v>
      </c>
      <c r="E20" s="88">
        <f>VLOOKUP(D20,'חלוקת אחוזים לכל רמת קטגוריה'!$D$3:$J$69,7,0)</f>
        <v>5.0000000000000001E-3</v>
      </c>
      <c r="F20" s="27" t="str">
        <f>VLOOKUP(A20,מכרז!$A$5:$I$587,3,0)</f>
        <v>טוש סימון להדגשה בצבעים שונים</v>
      </c>
      <c r="G20" s="27" t="str">
        <f>VLOOKUP(A20,מכרז!$A$5:$I$587,4,0)</f>
        <v>טוש הדגשה, גוף שטוח, ראש אלכסוני (2-5 מ"מ), עומד בסטנדרט DRYSAFE, במגוון צבעים</v>
      </c>
      <c r="H20" s="27" t="str">
        <f>VLOOKUP(A20,מכרז!$A$5:$I$587,5,0)</f>
        <v xml:space="preserve">סטביליו, ארטליין, שטדלר, שניידר,פליקן, פילוט,פנטל,זברה,סטנפורד מיצובישי </v>
      </c>
      <c r="I20" s="27" t="str">
        <f>VLOOKUP(A20,מכרז!$A$5:$I$587,7,0)</f>
        <v>יח</v>
      </c>
      <c r="J20" s="26">
        <f>VLOOKUP(A20,מכרז!$A$5:$I$587,8,0)</f>
        <v>0.75600000000000001</v>
      </c>
    </row>
    <row r="21" spans="1:10" ht="57" x14ac:dyDescent="0.2">
      <c r="A21" s="27">
        <v>18</v>
      </c>
      <c r="B21" s="39" t="str">
        <f>VLOOKUP(D21,'חלוקת אחוזים לכל רמת קטגוריה'!$D$3:$J$69,3,0)</f>
        <v>כלי כתיבה</v>
      </c>
      <c r="C21" s="39" t="str">
        <f>VLOOKUP(D21,'חלוקת אחוזים לכל רמת קטגוריה'!$D$3:$J$69,2,0)</f>
        <v>מגוון כלי כתיבה</v>
      </c>
      <c r="D21" s="27" t="str">
        <f>VLOOKUP(A21,מכרז!$A$5:$I$587,2,0)</f>
        <v>טושים ביחידות</v>
      </c>
      <c r="E21" s="88">
        <f>VLOOKUP(D21,'חלוקת אחוזים לכל רמת קטגוריה'!$D$3:$J$69,7,0)</f>
        <v>5.0000000000000001E-3</v>
      </c>
      <c r="F21" s="27" t="str">
        <f>VLOOKUP(A21,מכרז!$A$5:$I$587,3,0)</f>
        <v>טוש סימון ללוח מחיק בצבעים שונים ראש עגול / שטוח</v>
      </c>
      <c r="G21" s="27" t="str">
        <f>VLOOKUP(A21,מכרז!$A$5:$I$587,4,0)</f>
        <v xml:space="preserve">טוש סימון על בסיס יבש לכתיבה על לוח מחיק , נמחק בקלות מתאים ללוח מגנטי , ראש שטוח/עגול, בצבעים שונים. </v>
      </c>
      <c r="H21" s="27" t="str">
        <f>VLOOKUP(A21,מכרז!$A$5:$I$587,5,0)</f>
        <v xml:space="preserve">סטביליו, ארטליין, שטדלר, שניידר,פליקן, פילוט,פנטל,זברה,סטנפורד מיצובישי </v>
      </c>
      <c r="I21" s="27" t="str">
        <f>VLOOKUP(A21,מכרז!$A$5:$I$587,7,0)</f>
        <v>יח</v>
      </c>
      <c r="J21" s="26">
        <f>VLOOKUP(A21,מכרז!$A$5:$I$587,8,0)</f>
        <v>2.0314475999999999</v>
      </c>
    </row>
    <row r="22" spans="1:10" ht="57" x14ac:dyDescent="0.2">
      <c r="A22" s="27">
        <v>19</v>
      </c>
      <c r="B22" s="39" t="str">
        <f>VLOOKUP(D22,'חלוקת אחוזים לכל רמת קטגוריה'!$D$3:$J$69,3,0)</f>
        <v>כלי כתיבה</v>
      </c>
      <c r="C22" s="39" t="str">
        <f>VLOOKUP(D22,'חלוקת אחוזים לכל רמת קטגוריה'!$D$3:$J$69,2,0)</f>
        <v>מגוון כלי כתיבה</v>
      </c>
      <c r="D22" s="27" t="str">
        <f>VLOOKUP(A22,מכרז!$A$5:$I$587,2,0)</f>
        <v>טושים ביחידות</v>
      </c>
      <c r="E22" s="88">
        <f>VLOOKUP(D22,'חלוקת אחוזים לכל רמת קטגוריה'!$D$3:$J$69,7,0)</f>
        <v>5.0000000000000001E-3</v>
      </c>
      <c r="F22" s="27" t="str">
        <f>VLOOKUP(A22,מכרז!$A$5:$I$587,3,0)</f>
        <v>טוש סימון לשקפים ראש  XF /F /M בצבעים שונים</v>
      </c>
      <c r="G22" s="27" t="str">
        <f>VLOOKUP(A22,מכרז!$A$5:$I$587,4,0)</f>
        <v xml:space="preserve">טוש  לכתיבה על שקפים בעובי ראש XF/F/M בסיס כוהל, מתאים לכתיבה על זכוכית ופלסטיק, מתייבש במהירות על המשטח, בצבעים שונים, </v>
      </c>
      <c r="H22" s="27" t="str">
        <f>VLOOKUP(A22,מכרז!$A$5:$I$587,5,0)</f>
        <v xml:space="preserve">סטביליו, ארטליין, שטדלר, שניידר,פליקן, פילוט,פנטל,זברה,סטנפורד מיצובישי </v>
      </c>
      <c r="I22" s="27" t="str">
        <f>VLOOKUP(A22,מכרז!$A$5:$I$587,7,0)</f>
        <v>יח</v>
      </c>
      <c r="J22" s="26">
        <f>VLOOKUP(A22,מכרז!$A$5:$I$587,8,0)</f>
        <v>2.3205</v>
      </c>
    </row>
    <row r="23" spans="1:10" ht="57" x14ac:dyDescent="0.2">
      <c r="A23" s="27">
        <v>20</v>
      </c>
      <c r="B23" s="39" t="str">
        <f>VLOOKUP(D23,'חלוקת אחוזים לכל רמת קטגוריה'!$D$3:$J$69,3,0)</f>
        <v>כלי כתיבה</v>
      </c>
      <c r="C23" s="39" t="str">
        <f>VLOOKUP(D23,'חלוקת אחוזים לכל רמת קטגוריה'!$D$3:$J$69,2,0)</f>
        <v>מגוון כלי כתיבה</v>
      </c>
      <c r="D23" s="27" t="str">
        <f>VLOOKUP(A23,מכרז!$A$5:$I$587,2,0)</f>
        <v>טושים ביחידות</v>
      </c>
      <c r="E23" s="88">
        <f>VLOOKUP(D23,'חלוקת אחוזים לכל רמת קטגוריה'!$D$3:$J$69,7,0)</f>
        <v>5.0000000000000001E-3</v>
      </c>
      <c r="F23" s="27" t="str">
        <f>VLOOKUP(A23,מכרז!$A$5:$I$587,3,0)</f>
        <v>טוש סימון עבה עובי 1.5 מ"מ 70/90 בצבעים שונים - גוף פלסטיק</v>
      </c>
      <c r="G23" s="27" t="str">
        <f>VLOOKUP(A23,מכרז!$A$5:$I$587,4,0)</f>
        <v>טוש לבד פרמננטי , עובי ראש 1.5 מ"מ , מתאים לכתיבה על מגוון חומרים , עמיד במים , מילוי דיו שאינו מתייבש, צבעים שונים, ראש עגול/שטוח.</v>
      </c>
      <c r="H23" s="27" t="str">
        <f>VLOOKUP(A23,מכרז!$A$5:$I$587,5,0)</f>
        <v xml:space="preserve">סטביליו, ארטליין, שטדלר, שניידר,פליקן, פילוט,פנטל,זברה,סטנפורד מיצובישי </v>
      </c>
      <c r="I23" s="27" t="str">
        <f>VLOOKUP(A23,מכרז!$A$5:$I$587,7,0)</f>
        <v>יח</v>
      </c>
      <c r="J23" s="26">
        <f>VLOOKUP(A23,מכרז!$A$5:$I$587,8,0)</f>
        <v>2.0314475999999999</v>
      </c>
    </row>
    <row r="24" spans="1:10" ht="57" x14ac:dyDescent="0.2">
      <c r="A24" s="27">
        <v>21</v>
      </c>
      <c r="B24" s="39" t="str">
        <f>VLOOKUP(D24,'חלוקת אחוזים לכל רמת קטגוריה'!$D$3:$J$69,3,0)</f>
        <v>כלי כתיבה</v>
      </c>
      <c r="C24" s="39" t="str">
        <f>VLOOKUP(D24,'חלוקת אחוזים לכל רמת קטגוריה'!$D$3:$J$69,2,0)</f>
        <v>מגוון כלי כתיבה</v>
      </c>
      <c r="D24" s="27" t="str">
        <f>VLOOKUP(A24,מכרז!$A$5:$I$587,2,0)</f>
        <v>טושים ביחידות</v>
      </c>
      <c r="E24" s="88">
        <f>VLOOKUP(D24,'חלוקת אחוזים לכל רמת קטגוריה'!$D$3:$J$69,7,0)</f>
        <v>5.0000000000000001E-3</v>
      </c>
      <c r="F24" s="27" t="str">
        <f>VLOOKUP(A24,מכרז!$A$5:$I$587,3,0)</f>
        <v>טוש סימון לכביסה</v>
      </c>
      <c r="G24" s="27" t="str">
        <f>VLOOKUP(A24,מכרז!$A$5:$I$587,4,0)</f>
        <v>טוש לורד דק במיוחד, עם ראש עגול,ניתן לכתיבה על שקפים ומדיה לצריבה ועל בדים ובגדים.אינו יורד לאחר כביסה. צבע שחור.</v>
      </c>
      <c r="H24" s="27" t="str">
        <f>VLOOKUP(A24,מכרז!$A$5:$I$587,5,0)</f>
        <v xml:space="preserve">סטביליו, ארטליין, שטדלר, שניידר,פליקן, פילוט,פנטל,זברה,סטנפורד מיצובישי </v>
      </c>
      <c r="I24" s="27" t="str">
        <f>VLOOKUP(A24,מכרז!$A$5:$I$587,7,0)</f>
        <v>יח</v>
      </c>
      <c r="J24" s="26">
        <f>VLOOKUP(A24,מכרז!$A$5:$I$587,8,0)</f>
        <v>1.3755000000000002</v>
      </c>
    </row>
    <row r="25" spans="1:10" ht="28.5" x14ac:dyDescent="0.2">
      <c r="A25" s="27">
        <v>22</v>
      </c>
      <c r="B25" s="39" t="str">
        <f>VLOOKUP(D25,'חלוקת אחוזים לכל רמת קטגוריה'!$D$3:$J$69,3,0)</f>
        <v>כלי כתיבה</v>
      </c>
      <c r="C25" s="39" t="str">
        <f>VLOOKUP(D25,'חלוקת אחוזים לכל רמת קטגוריה'!$D$3:$J$69,2,0)</f>
        <v>מגוון כלי כתיבה</v>
      </c>
      <c r="D25" s="27" t="str">
        <f>VLOOKUP(A25,מכרז!$A$5:$I$587,2,0)</f>
        <v>טושים ביחידות</v>
      </c>
      <c r="E25" s="88">
        <f>VLOOKUP(D25,'חלוקת אחוזים לכל רמת קטגוריה'!$D$3:$J$69,7,0)</f>
        <v>5.0000000000000001E-3</v>
      </c>
      <c r="F25" s="27" t="str">
        <f>VLOOKUP(A25,מכרז!$A$5:$I$587,3,0)</f>
        <v>עט לזיהוי שטרות מזויפים</v>
      </c>
      <c r="G25" s="27" t="str">
        <f>VLOOKUP(A25,מכרז!$A$5:$I$587,4,0)</f>
        <v>טוש לזיהוי שטרות מזוייפים , מתאים לבדיקת כל סוגי השטרות כולל ארו ודולר .</v>
      </c>
      <c r="H25" s="27">
        <f>VLOOKUP(A25,מכרז!$A$5:$I$587,5,0)</f>
        <v>0</v>
      </c>
      <c r="I25" s="27" t="str">
        <f>VLOOKUP(A25,מכרז!$A$5:$I$587,7,0)</f>
        <v>יח</v>
      </c>
      <c r="J25" s="26">
        <f>VLOOKUP(A25,מכרז!$A$5:$I$587,8,0)</f>
        <v>6.7298212800000003</v>
      </c>
    </row>
    <row r="26" spans="1:10" ht="28.5" x14ac:dyDescent="0.2">
      <c r="A26" s="27">
        <v>23</v>
      </c>
      <c r="B26" s="39" t="str">
        <f>VLOOKUP(D26,'חלוקת אחוזים לכל רמת קטגוריה'!$D$3:$J$69,3,0)</f>
        <v>כלי כתיבה</v>
      </c>
      <c r="C26" s="39" t="str">
        <f>VLOOKUP(D26,'חלוקת אחוזים לכל רמת קטגוריה'!$D$3:$J$69,2,0)</f>
        <v>מגוון כלי כתיבה</v>
      </c>
      <c r="D26" s="27" t="str">
        <f>VLOOKUP(A26,מכרז!$A$5:$I$587,2,0)</f>
        <v>טושים ביחידות</v>
      </c>
      <c r="E26" s="88">
        <f>VLOOKUP(D26,'חלוקת אחוזים לכל רמת קטגוריה'!$D$3:$J$69,7,0)</f>
        <v>5.0000000000000001E-3</v>
      </c>
      <c r="F26" s="27" t="str">
        <f>VLOOKUP(A26,מכרז!$A$5:$I$587,3,0)</f>
        <v>דיו לנומרטור 25 מ"ל</v>
      </c>
      <c r="G26" s="27" t="str">
        <f>VLOOKUP(A26,מכרז!$A$5:$I$587,4,0)</f>
        <v xml:space="preserve"> דיו לנומרטור 25 מ"ל על בסיס שמן</v>
      </c>
      <c r="H26" s="27">
        <f>VLOOKUP(A26,מכרז!$A$5:$I$587,5,0)</f>
        <v>0</v>
      </c>
      <c r="I26" s="27" t="str">
        <f>VLOOKUP(A26,מכרז!$A$5:$I$587,7,0)</f>
        <v>יח</v>
      </c>
      <c r="J26" s="26">
        <f>VLOOKUP(A26,מכרז!$A$5:$I$587,8,0)</f>
        <v>16.668288</v>
      </c>
    </row>
    <row r="27" spans="1:10" ht="57" x14ac:dyDescent="0.2">
      <c r="A27" s="27">
        <v>24</v>
      </c>
      <c r="B27" s="39" t="str">
        <f>VLOOKUP(D27,'חלוקת אחוזים לכל רמת קטגוריה'!$D$3:$J$69,3,0)</f>
        <v>כלי כתיבה</v>
      </c>
      <c r="C27" s="39" t="str">
        <f>VLOOKUP(D27,'חלוקת אחוזים לכל רמת קטגוריה'!$D$3:$J$69,2,0)</f>
        <v>מגוון כלי כתיבה</v>
      </c>
      <c r="D27" s="27" t="str">
        <f>VLOOKUP(A27,מכרז!$A$5:$I$587,2,0)</f>
        <v>טושים ביחידות</v>
      </c>
      <c r="E27" s="88">
        <f>VLOOKUP(D27,'חלוקת אחוזים לכל רמת קטגוריה'!$D$3:$J$69,7,0)</f>
        <v>5.0000000000000001E-3</v>
      </c>
      <c r="F27" s="27" t="str">
        <f>VLOOKUP(A27,מכרז!$A$5:$I$587,3,0)</f>
        <v>טוש  70 צבעים שונים- גוף מתכת</v>
      </c>
      <c r="G27" s="27" t="str">
        <f>VLOOKUP(A27,מכרז!$A$5:$I$587,4,0)</f>
        <v>טוש לבד פרמננטי , עובי ראש 1.5 מ"מ , מתאים לכתיבה על מגוון חומרים , עמיד במים , מילוי דיו שאינו מתייבש, צבעים שונים, ראש עגול/שטוח.</v>
      </c>
      <c r="H27" s="27" t="str">
        <f>VLOOKUP(A27,מכרז!$A$5:$I$587,5,0)</f>
        <v xml:space="preserve">סטביליו, ארטליין, שטדלר, שניידר,פליקן, פילוט,פנטל,זברה,סטנפורד מיצובישי </v>
      </c>
      <c r="I27" s="27" t="str">
        <f>VLOOKUP(A27,מכרז!$A$5:$I$587,7,0)</f>
        <v>יח'</v>
      </c>
      <c r="J27" s="26">
        <f>VLOOKUP(A27,מכרז!$A$5:$I$587,8,0)</f>
        <v>2.9149469999999997</v>
      </c>
    </row>
    <row r="28" spans="1:10" ht="57" x14ac:dyDescent="0.2">
      <c r="A28" s="27">
        <v>25</v>
      </c>
      <c r="B28" s="39" t="str">
        <f>VLOOKUP(D28,'חלוקת אחוזים לכל רמת קטגוריה'!$D$3:$J$69,3,0)</f>
        <v>כלי כתיבה</v>
      </c>
      <c r="C28" s="39" t="str">
        <f>VLOOKUP(D28,'חלוקת אחוזים לכל רמת קטגוריה'!$D$3:$J$69,2,0)</f>
        <v>מגוון כלי כתיבה</v>
      </c>
      <c r="D28" s="27" t="str">
        <f>VLOOKUP(A28,מכרז!$A$5:$I$587,2,0)</f>
        <v>טושים בסט</v>
      </c>
      <c r="E28" s="88">
        <f>VLOOKUP(D28,'חלוקת אחוזים לכל רמת קטגוריה'!$D$3:$J$69,7,0)</f>
        <v>3.4200000000000003E-3</v>
      </c>
      <c r="F28" s="27" t="str">
        <f>VLOOKUP(A28,מכרז!$A$5:$I$587,3,0)</f>
        <v xml:space="preserve"> סט 4 יחידות   טוש שקף   S / F / M  פרמננט בצבעים שונים</v>
      </c>
      <c r="G28" s="27" t="str">
        <f>VLOOKUP(A28,מכרז!$A$5:$I$587,4,0)</f>
        <v>סט טוש לכתיבה על שקפים , בסיס כוהל פרמננטי, מתאים לכתיבה על לוח זכוכית ופלסטיק, מתייבש במהירות  על המשטח 4 צבעים בסט.</v>
      </c>
      <c r="H28" s="27" t="str">
        <f>VLOOKUP(A28,מכרז!$A$5:$I$587,5,0)</f>
        <v xml:space="preserve">סטביליו, ארטליין, שטדלר, שניידר,פליקן, פילוט,פנטל,זברה,סטנפורד מיצובישי </v>
      </c>
      <c r="I28" s="27" t="str">
        <f>VLOOKUP(A28,מכרז!$A$5:$I$587,7,0)</f>
        <v>סט</v>
      </c>
      <c r="J28" s="26">
        <f>VLOOKUP(A28,מכרז!$A$5:$I$587,8,0)</f>
        <v>10.157238000000001</v>
      </c>
    </row>
    <row r="29" spans="1:10" ht="14.25" customHeight="1" x14ac:dyDescent="0.2">
      <c r="A29" s="27">
        <v>26</v>
      </c>
      <c r="B29" s="39" t="str">
        <f>VLOOKUP(D29,'חלוקת אחוזים לכל רמת קטגוריה'!$D$3:$J$69,3,0)</f>
        <v>כלי כתיבה</v>
      </c>
      <c r="C29" s="39" t="str">
        <f>VLOOKUP(D29,'חלוקת אחוזים לכל רמת קטגוריה'!$D$3:$J$69,2,0)</f>
        <v>מגוון כלי כתיבה</v>
      </c>
      <c r="D29" s="27" t="str">
        <f>VLOOKUP(A29,מכרז!$A$5:$I$587,2,0)</f>
        <v>טושים בסט</v>
      </c>
      <c r="E29" s="88">
        <f>VLOOKUP(D29,'חלוקת אחוזים לכל רמת קטגוריה'!$D$3:$J$69,7,0)</f>
        <v>3.4200000000000003E-3</v>
      </c>
      <c r="F29" s="27" t="str">
        <f>VLOOKUP(A29,מכרז!$A$5:$I$587,3,0)</f>
        <v>סט 8 יחידות    טוש שקף   S / F / M פרמננט בצבעים שונים</v>
      </c>
      <c r="G29" s="27" t="str">
        <f>VLOOKUP(A29,מכרז!$A$5:$I$587,4,0)</f>
        <v>סט טוש לכתיבה על שקפים, בסיס כוהל פרמננטי, מתאים לכתיבה על לוח זכוכית ופלסטיק, מתייבש במהירות על המשטח 8 צבעים בסט.</v>
      </c>
      <c r="H29" s="27" t="str">
        <f>VLOOKUP(A29,מכרז!$A$5:$I$587,5,0)</f>
        <v xml:space="preserve">סטביליו, ארטליין, שטדלר, שניידר,פליקן, פילוט,פנטל,זברה,סטנפורד מיצובישי </v>
      </c>
      <c r="I29" s="27" t="str">
        <f>VLOOKUP(A29,מכרז!$A$5:$I$587,7,0)</f>
        <v>סט</v>
      </c>
      <c r="J29" s="26">
        <f>VLOOKUP(A29,מכרז!$A$5:$I$587,8,0)</f>
        <v>16.980818400000008</v>
      </c>
    </row>
    <row r="30" spans="1:10" ht="57" x14ac:dyDescent="0.2">
      <c r="A30" s="27">
        <v>27</v>
      </c>
      <c r="B30" s="39" t="str">
        <f>VLOOKUP(D30,'חלוקת אחוזים לכל רמת קטגוריה'!$D$3:$J$69,3,0)</f>
        <v>כלי כתיבה</v>
      </c>
      <c r="C30" s="39" t="str">
        <f>VLOOKUP(D30,'חלוקת אחוזים לכל רמת קטגוריה'!$D$3:$J$69,2,0)</f>
        <v>מגוון כלי כתיבה</v>
      </c>
      <c r="D30" s="27" t="str">
        <f>VLOOKUP(A30,מכרז!$A$5:$I$587,2,0)</f>
        <v>טושים בסט</v>
      </c>
      <c r="E30" s="88">
        <f>VLOOKUP(D30,'חלוקת אחוזים לכל רמת קטגוריה'!$D$3:$J$69,7,0)</f>
        <v>3.4200000000000003E-3</v>
      </c>
      <c r="F30" s="27" t="str">
        <f>VLOOKUP(A30,מכרז!$A$5:$I$587,3,0)</f>
        <v>סט אורגנייזר ללוח מחיק, 6 יחידות בצבעים שונים</v>
      </c>
      <c r="G30" s="27" t="str">
        <f>VLOOKUP(A30,מכרז!$A$5:$I$587,4,0)</f>
        <v>סט טוש סימון מחיק +מחק על בסיס יבש, ראש עגול, מתאים ללוח מגנטי.</v>
      </c>
      <c r="H30" s="27" t="str">
        <f>VLOOKUP(A30,מכרז!$A$5:$I$587,5,0)</f>
        <v xml:space="preserve">סטביליו, ארטליין, שטדלר, שניידר,פליקן, פילוט,פנטל,זברה,סטנפורד מיצובישי </v>
      </c>
      <c r="I30" s="27" t="str">
        <f>VLOOKUP(A30,מכרז!$A$5:$I$587,7,0)</f>
        <v>סט</v>
      </c>
      <c r="J30" s="26">
        <f>VLOOKUP(A30,מכרז!$A$5:$I$587,8,0)</f>
        <v>17.954871480000005</v>
      </c>
    </row>
    <row r="31" spans="1:10" ht="57" x14ac:dyDescent="0.2">
      <c r="A31" s="27">
        <v>28</v>
      </c>
      <c r="B31" s="39" t="str">
        <f>VLOOKUP(D31,'חלוקת אחוזים לכל רמת קטגוריה'!$D$3:$J$69,3,0)</f>
        <v>כלי כתיבה</v>
      </c>
      <c r="C31" s="39" t="str">
        <f>VLOOKUP(D31,'חלוקת אחוזים לכל רמת קטגוריה'!$D$3:$J$69,2,0)</f>
        <v>מגוון כלי כתיבה</v>
      </c>
      <c r="D31" s="27" t="str">
        <f>VLOOKUP(A31,מכרז!$A$5:$I$587,2,0)</f>
        <v>טושים בסט</v>
      </c>
      <c r="E31" s="88">
        <f>VLOOKUP(D31,'חלוקת אחוזים לכל רמת קטגוריה'!$D$3:$J$69,7,0)</f>
        <v>3.4200000000000003E-3</v>
      </c>
      <c r="F31" s="27" t="str">
        <f>VLOOKUP(A31,מכרז!$A$5:$I$587,3,0)</f>
        <v>סט טוש זוהר, 4 יחידות בצבעים שונים</v>
      </c>
      <c r="G31" s="27" t="str">
        <f>VLOOKUP(A31,מכרז!$A$5:$I$587,4,0)</f>
        <v>טוש הדגשה, מתאים להדגשה על נייר קופי ופקס, גוף שטוח, ראש אלכסוני (2-5 מ"מ), עומד בסטנדטרט DRY SAFE, סט המורכב מ 4 צבעים שונים.</v>
      </c>
      <c r="H31" s="27" t="str">
        <f>VLOOKUP(A31,מכרז!$A$5:$I$587,5,0)</f>
        <v xml:space="preserve">סטביליו, ארטליין, שטדלר, שניידר,פליקן, פילוט,פנטל,זברה,סטנפורד מיצובישי </v>
      </c>
      <c r="I31" s="27" t="str">
        <f>VLOOKUP(A31,מכרז!$A$5:$I$587,7,0)</f>
        <v>סט</v>
      </c>
      <c r="J31" s="26">
        <f>VLOOKUP(A31,מכרז!$A$5:$I$587,8,0)</f>
        <v>3.1814999999999998</v>
      </c>
    </row>
    <row r="32" spans="1:10" ht="57" x14ac:dyDescent="0.2">
      <c r="A32" s="27">
        <v>29</v>
      </c>
      <c r="B32" s="39" t="str">
        <f>VLOOKUP(D32,'חלוקת אחוזים לכל רמת קטגוריה'!$D$3:$J$69,3,0)</f>
        <v>כלי כתיבה</v>
      </c>
      <c r="C32" s="39" t="str">
        <f>VLOOKUP(D32,'חלוקת אחוזים לכל רמת קטגוריה'!$D$3:$J$69,2,0)</f>
        <v>מגוון כלי כתיבה</v>
      </c>
      <c r="D32" s="27" t="str">
        <f>VLOOKUP(A32,מכרז!$A$5:$I$587,2,0)</f>
        <v>טושים בסט</v>
      </c>
      <c r="E32" s="88">
        <f>VLOOKUP(D32,'חלוקת אחוזים לכל רמת קטגוריה'!$D$3:$J$69,7,0)</f>
        <v>3.4200000000000003E-3</v>
      </c>
      <c r="F32" s="27" t="str">
        <f>VLOOKUP(A32,מכרז!$A$5:$I$587,3,0)</f>
        <v>סט טוש ללוח מחיק, 4 יחידות בצבעים שונים, ראש שטוח/עגול</v>
      </c>
      <c r="G32" s="27" t="str">
        <f>VLOOKUP(A32,מכרז!$A$5:$I$587,4,0)</f>
        <v>טוש סימון על בסיס יבש לכתיבה על לוח מחיק, נמחק בקלות, מתאים ללוח מגנטי, ראש שטוח עבה, 4 צבעים בסט.</v>
      </c>
      <c r="H32" s="27" t="str">
        <f>VLOOKUP(A32,מכרז!$A$5:$I$587,5,0)</f>
        <v xml:space="preserve">סטביליו, ארטליין, שטדלר, שניידר,פליקן, פילוט,פנטל,זברה,סטנפורד מיצובישי </v>
      </c>
      <c r="I32" s="27" t="str">
        <f>VLOOKUP(A32,מכרז!$A$5:$I$587,7,0)</f>
        <v>סט</v>
      </c>
      <c r="J32" s="26">
        <f>VLOOKUP(A32,מכרז!$A$5:$I$587,8,0)</f>
        <v>6.8040000000000012</v>
      </c>
    </row>
    <row r="33" spans="1:10" ht="42.75" x14ac:dyDescent="0.2">
      <c r="A33" s="27">
        <v>30</v>
      </c>
      <c r="B33" s="39" t="str">
        <f>VLOOKUP(D33,'חלוקת אחוזים לכל רמת קטגוריה'!$D$3:$J$69,3,0)</f>
        <v>כלי כתיבה</v>
      </c>
      <c r="C33" s="39" t="str">
        <f>VLOOKUP(D33,'חלוקת אחוזים לכל רמת קטגוריה'!$D$3:$J$69,2,0)</f>
        <v>מגוון כלי כתיבה</v>
      </c>
      <c r="D33" s="27" t="str">
        <f>VLOOKUP(A33,מכרז!$A$5:$I$587,2,0)</f>
        <v>מחדדים</v>
      </c>
      <c r="E33" s="88">
        <f>VLOOKUP(D33,'חלוקת אחוזים לכל רמת קטגוריה'!$D$3:$J$69,7,0)</f>
        <v>7.5000000000000002E-4</v>
      </c>
      <c r="F33" s="27" t="str">
        <f>VLOOKUP(A33,מכרז!$A$5:$I$587,3,0)</f>
        <v>מחדד מתכת איכותי</v>
      </c>
      <c r="G33" s="27" t="str">
        <f>VLOOKUP(A33,מכרז!$A$5:$I$587,4,0)</f>
        <v>מחדד קטן , גוף עשוי מתכת  אלומיניום- מגנזיום, להב ממתכת, מתאים  לחידוד  עפרונות בעלי  חתך גוף זויתי</v>
      </c>
      <c r="H33" s="27">
        <f>VLOOKUP(A33,מכרז!$A$5:$I$587,5,0)</f>
        <v>0</v>
      </c>
      <c r="I33" s="27" t="str">
        <f>VLOOKUP(A33,מכרז!$A$5:$I$587,7,0)</f>
        <v>יח</v>
      </c>
      <c r="J33" s="26">
        <f>VLOOKUP(A33,מכרז!$A$5:$I$587,8,0)</f>
        <v>0.24150000000000002</v>
      </c>
    </row>
    <row r="34" spans="1:10" ht="71.25" x14ac:dyDescent="0.2">
      <c r="A34" s="27">
        <v>31</v>
      </c>
      <c r="B34" s="39" t="str">
        <f>VLOOKUP(D34,'חלוקת אחוזים לכל רמת קטגוריה'!$D$3:$J$69,3,0)</f>
        <v>כלי כתיבה</v>
      </c>
      <c r="C34" s="39" t="str">
        <f>VLOOKUP(D34,'חלוקת אחוזים לכל רמת קטגוריה'!$D$3:$J$69,2,0)</f>
        <v>מגוון כלי כתיבה</v>
      </c>
      <c r="D34" s="27" t="str">
        <f>VLOOKUP(A34,מכרז!$A$5:$I$587,2,0)</f>
        <v>מחדדים</v>
      </c>
      <c r="E34" s="88">
        <f>VLOOKUP(D34,'חלוקת אחוזים לכל רמת קטגוריה'!$D$3:$J$69,7,0)</f>
        <v>7.5000000000000002E-4</v>
      </c>
      <c r="F34" s="27" t="str">
        <f>VLOOKUP(A34,מכרז!$A$5:$I$587,3,0)</f>
        <v>מחדד מתכת במיכל פלסטיק</v>
      </c>
      <c r="G34" s="27" t="str">
        <f>VLOOKUP(A34,מכרז!$A$5:$I$587,4,0)</f>
        <v>מחדד במיכל פלסטיק שקוף לאיסוף פסולת העץ והעופרת. להב חזק ואיכותי לחידוד חד במיוחד. מתאים לעפרונות ועפרונות צבעוניים עד קוטר 8 מ"מ.
ניתן לפתיחה וריקון הפסולת בקלות.</v>
      </c>
      <c r="H34" s="27">
        <f>VLOOKUP(A34,מכרז!$A$5:$I$587,5,0)</f>
        <v>0</v>
      </c>
      <c r="I34" s="27" t="str">
        <f>VLOOKUP(A34,מכרז!$A$5:$I$587,7,0)</f>
        <v>יח</v>
      </c>
      <c r="J34" s="26">
        <f>VLOOKUP(A34,מכרז!$A$5:$I$587,8,0)</f>
        <v>2.0783271600000002</v>
      </c>
    </row>
    <row r="35" spans="1:10" ht="42.75" x14ac:dyDescent="0.2">
      <c r="A35" s="27">
        <v>32</v>
      </c>
      <c r="B35" s="39" t="str">
        <f>VLOOKUP(D35,'חלוקת אחוזים לכל רמת קטגוריה'!$D$3:$J$69,3,0)</f>
        <v>כלי כתיבה</v>
      </c>
      <c r="C35" s="39" t="str">
        <f>VLOOKUP(D35,'חלוקת אחוזים לכל רמת קטגוריה'!$D$3:$J$69,2,0)</f>
        <v>מגוון כלי כתיבה</v>
      </c>
      <c r="D35" s="27" t="str">
        <f>VLOOKUP(A35,מכרז!$A$5:$I$587,2,0)</f>
        <v>מחדדים</v>
      </c>
      <c r="E35" s="88">
        <f>VLOOKUP(D35,'חלוקת אחוזים לכל רמת קטגוריה'!$D$3:$J$69,7,0)</f>
        <v>7.5000000000000002E-4</v>
      </c>
      <c r="F35" s="27" t="str">
        <f>VLOOKUP(A35,מכרז!$A$5:$I$587,3,0)</f>
        <v>מחדד שולחני גוף מתכת</v>
      </c>
      <c r="G35" s="27" t="str">
        <f>VLOOKUP(A35,מכרז!$A$5:$I$587,4,0)</f>
        <v>מכונת חידוד עפרונות שולחנית , תפס לשולחן עם קליפס ממתכת, גוף פלסטיק, מכלול מתכת</v>
      </c>
      <c r="H35" s="27">
        <f>VLOOKUP(A35,מכרז!$A$5:$I$587,5,0)</f>
        <v>0</v>
      </c>
      <c r="I35" s="27" t="str">
        <f>VLOOKUP(A35,מכרז!$A$5:$I$587,7,0)</f>
        <v>יח</v>
      </c>
      <c r="J35" s="26">
        <f>VLOOKUP(A35,מכרז!$A$5:$I$587,8,0)</f>
        <v>15.621311159999999</v>
      </c>
    </row>
    <row r="36" spans="1:10" ht="57" x14ac:dyDescent="0.2">
      <c r="A36" s="27">
        <v>33</v>
      </c>
      <c r="B36" s="39" t="str">
        <f>VLOOKUP(D36,'חלוקת אחוזים לכל רמת קטגוריה'!$D$3:$J$69,3,0)</f>
        <v>כלי כתיבה</v>
      </c>
      <c r="C36" s="39" t="str">
        <f>VLOOKUP(D36,'חלוקת אחוזים לכל רמת קטגוריה'!$D$3:$J$69,2,0)</f>
        <v>מגוון כלי כתיבה</v>
      </c>
      <c r="D36" s="27" t="str">
        <f>VLOOKUP(A36,מכרז!$A$5:$I$587,2,0)</f>
        <v>מחדדים</v>
      </c>
      <c r="E36" s="88">
        <f>VLOOKUP(D36,'חלוקת אחוזים לכל רמת קטגוריה'!$D$3:$J$69,7,0)</f>
        <v>7.5000000000000002E-4</v>
      </c>
      <c r="F36" s="27" t="str">
        <f>VLOOKUP(A36,מכרז!$A$5:$I$587,3,0)</f>
        <v>מחדד שולחני חשמלי</v>
      </c>
      <c r="G36" s="27" t="str">
        <f>VLOOKUP(A36,מכרז!$A$5:$I$587,4,0)</f>
        <v>מכונת חידוד  שולחנית חשמלית , גוף פלסטיק, מכלול מתכתי, מנגנון חשמלי מופעל ע"י סוללות AA (לא כלול) מיכל איסוף פסולת עיפרון</v>
      </c>
      <c r="H36" s="27">
        <f>VLOOKUP(A36,מכרז!$A$5:$I$587,5,0)</f>
        <v>0</v>
      </c>
      <c r="I36" s="27" t="str">
        <f>VLOOKUP(A36,מכרז!$A$5:$I$587,7,0)</f>
        <v>יח</v>
      </c>
      <c r="J36" s="26">
        <f>VLOOKUP(A36,מכרז!$A$5:$I$587,8,0)</f>
        <v>8.9984999999999999</v>
      </c>
    </row>
    <row r="37" spans="1:10" ht="71.25" x14ac:dyDescent="0.2">
      <c r="A37" s="27">
        <v>34</v>
      </c>
      <c r="B37" s="39" t="str">
        <f>VLOOKUP(D37,'חלוקת אחוזים לכל רמת קטגוריה'!$D$3:$J$69,3,0)</f>
        <v>כלי כתיבה</v>
      </c>
      <c r="C37" s="39" t="str">
        <f>VLOOKUP(D37,'חלוקת אחוזים לכל רמת קטגוריה'!$D$3:$J$69,2,0)</f>
        <v>מגוון כלי כתיבה</v>
      </c>
      <c r="D37" s="27" t="str">
        <f>VLOOKUP(A37,מכרז!$A$5:$I$587,2,0)</f>
        <v>מחק פחם</v>
      </c>
      <c r="E37" s="88">
        <f>VLOOKUP(D37,'חלוקת אחוזים לכל רמת קטגוריה'!$D$3:$J$69,7,0)</f>
        <v>1E-4</v>
      </c>
      <c r="F37" s="27" t="str">
        <f>VLOOKUP(A37,מכרז!$A$5:$I$587,3,0)</f>
        <v>מחק פחם קטן</v>
      </c>
      <c r="G37" s="27" t="str">
        <f>VLOOKUP(A37,מכרז!$A$5:$I$587,4,0)</f>
        <v>מחק פחם קטן מחק לתיקון ומחיקה של רישומי פחם סינטטי / טבעי.
כל מחק ארוז בעטיפה אישית ועשוי מחומרים מיוחדים לתיקון צבעי פחם
המחק רחב ונוח לאחיזה</v>
      </c>
      <c r="H37" s="27">
        <f>VLOOKUP(A37,מכרז!$A$5:$I$587,5,0)</f>
        <v>0</v>
      </c>
      <c r="I37" s="27" t="str">
        <f>VLOOKUP(A37,מכרז!$A$5:$I$587,7,0)</f>
        <v>יח</v>
      </c>
      <c r="J37" s="26">
        <f>VLOOKUP(A37,מכרז!$A$5:$I$587,8,0)</f>
        <v>1.1980332</v>
      </c>
    </row>
    <row r="38" spans="1:10" ht="71.25" x14ac:dyDescent="0.2">
      <c r="A38" s="27">
        <v>35</v>
      </c>
      <c r="B38" s="39" t="str">
        <f>VLOOKUP(D38,'חלוקת אחוזים לכל רמת קטגוריה'!$D$3:$J$69,3,0)</f>
        <v>כלי כתיבה</v>
      </c>
      <c r="C38" s="39" t="str">
        <f>VLOOKUP(D38,'חלוקת אחוזים לכל רמת קטגוריה'!$D$3:$J$69,2,0)</f>
        <v>מגוון כלי כתיבה</v>
      </c>
      <c r="D38" s="27" t="str">
        <f>VLOOKUP(A38,מכרז!$A$5:$I$587,2,0)</f>
        <v>מכחולים</v>
      </c>
      <c r="E38" s="88">
        <f>VLOOKUP(D38,'חלוקת אחוזים לכל רמת קטגוריה'!$D$3:$J$69,7,0)</f>
        <v>1.9999999999999998E-4</v>
      </c>
      <c r="F38" s="27" t="str">
        <f>VLOOKUP(A38,מכרז!$A$5:$I$587,3,0)</f>
        <v xml:space="preserve">מכחול שטוח/עגול איכותי סט 12  יח' </v>
      </c>
      <c r="G38" s="27" t="str">
        <f>VLOOKUP(A38,מכרז!$A$5:$I$587,4,0)</f>
        <v>מכחול שטוח או עגול איכותי בעל סיבי שער חזקים לצביעה באמצעות צבעי שמן ואקריליק גוף עץ נוח לאחיזה , חיזוק מתכת לראש המכחול מספר 2 עד 8. 12 יחידות בחבילה</v>
      </c>
      <c r="H38" s="27">
        <f>VLOOKUP(A38,מכרז!$A$5:$I$587,5,0)</f>
        <v>0</v>
      </c>
      <c r="I38" s="27" t="str">
        <f>VLOOKUP(A38,מכרז!$A$5:$I$587,7,0)</f>
        <v>סט</v>
      </c>
      <c r="J38" s="26">
        <f>VLOOKUP(A38,מכרז!$A$5:$I$587,8,0)</f>
        <v>10.5</v>
      </c>
    </row>
    <row r="39" spans="1:10" ht="14.25" customHeight="1" x14ac:dyDescent="0.2">
      <c r="A39" s="27">
        <v>36</v>
      </c>
      <c r="B39" s="39" t="str">
        <f>VLOOKUP(D39,'חלוקת אחוזים לכל רמת קטגוריה'!$D$3:$J$69,3,0)</f>
        <v>כלי כתיבה</v>
      </c>
      <c r="C39" s="39" t="str">
        <f>VLOOKUP(D39,'חלוקת אחוזים לכל רמת קטגוריה'!$D$3:$J$69,2,0)</f>
        <v>מגוון כלי כתיבה</v>
      </c>
      <c r="D39" s="27" t="str">
        <f>VLOOKUP(A39,מכרז!$A$5:$I$587,2,0)</f>
        <v>מכחולים</v>
      </c>
      <c r="E39" s="88">
        <f>VLOOKUP(D39,'חלוקת אחוזים לכל רמת קטגוריה'!$D$3:$J$69,7,0)</f>
        <v>1.9999999999999998E-4</v>
      </c>
      <c r="F39" s="27" t="str">
        <f>VLOOKUP(A39,מכרז!$A$5:$I$587,3,0)</f>
        <v xml:space="preserve">מכחול שטוח/עגול סט 12  יח' </v>
      </c>
      <c r="G39" s="27" t="str">
        <f>VLOOKUP(A39,מכרז!$A$5:$I$587,4,0)</f>
        <v>מכחול שטוח או עגול איכותי בעל סיבי שער חזקים לצביעה באמצעות צבעי שמן ואקריליק גוף עץ נוח לאחיזה , חיזוק מתכת לראש המכחול מספר10 עד 16. 12 יחידות בחבילה</v>
      </c>
      <c r="H39" s="27">
        <f>VLOOKUP(A39,מכרז!$A$5:$I$587,5,0)</f>
        <v>0</v>
      </c>
      <c r="I39" s="27" t="str">
        <f>VLOOKUP(A39,מכרז!$A$5:$I$587,7,0)</f>
        <v>סט</v>
      </c>
      <c r="J39" s="26">
        <f>VLOOKUP(A39,מכרז!$A$5:$I$587,8,0)</f>
        <v>10.5</v>
      </c>
    </row>
    <row r="40" spans="1:10" ht="71.25" x14ac:dyDescent="0.2">
      <c r="A40" s="27">
        <v>37</v>
      </c>
      <c r="B40" s="39" t="str">
        <f>VLOOKUP(D40,'חלוקת אחוזים לכל רמת קטגוריה'!$D$3:$J$69,3,0)</f>
        <v>כלי כתיבה</v>
      </c>
      <c r="C40" s="39" t="str">
        <f>VLOOKUP(D40,'חלוקת אחוזים לכל רמת קטגוריה'!$D$3:$J$69,2,0)</f>
        <v>מגוון כלי כתיבה</v>
      </c>
      <c r="D40" s="27" t="str">
        <f>VLOOKUP(A40,מכרז!$A$5:$I$587,2,0)</f>
        <v>מכחולים</v>
      </c>
      <c r="E40" s="88">
        <f>VLOOKUP(D40,'חלוקת אחוזים לכל רמת קטגוריה'!$D$3:$J$69,7,0)</f>
        <v>1.9999999999999998E-4</v>
      </c>
      <c r="F40" s="27" t="str">
        <f>VLOOKUP(A40,מכרז!$A$5:$I$587,3,0)</f>
        <v xml:space="preserve">מכחול שטוח/עגול סט 12  יח' </v>
      </c>
      <c r="G40" s="27" t="str">
        <f>VLOOKUP(A40,מכרז!$A$5:$I$587,4,0)</f>
        <v>מכחול שטוח או עגול איכותי בעל סיבי שער חזקים לצביעה באמצעות צבעי שמן ואקריליק גוף עץ נוח לאחיזה , חיזוק מתכת לראש המכחול מספר 18 עד 24. 12 יחידות בחבילה</v>
      </c>
      <c r="H40" s="27">
        <f>VLOOKUP(A40,מכרז!$A$5:$I$587,5,0)</f>
        <v>0</v>
      </c>
      <c r="I40" s="27" t="str">
        <f>VLOOKUP(A40,מכרז!$A$5:$I$587,7,0)</f>
        <v>סט</v>
      </c>
      <c r="J40" s="26">
        <f>VLOOKUP(A40,מכרז!$A$5:$I$587,8,0)</f>
        <v>10.5</v>
      </c>
    </row>
    <row r="41" spans="1:10" ht="28.5" x14ac:dyDescent="0.2">
      <c r="A41" s="27">
        <v>38</v>
      </c>
      <c r="B41" s="39" t="str">
        <f>VLOOKUP(D41,'חלוקת אחוזים לכל רמת קטגוריה'!$D$3:$J$69,3,0)</f>
        <v>כלי כתיבה</v>
      </c>
      <c r="C41" s="39" t="str">
        <f>VLOOKUP(D41,'חלוקת אחוזים לכל רמת קטגוריה'!$D$3:$J$69,2,0)</f>
        <v>מגוון כלי כתיבה</v>
      </c>
      <c r="D41" s="27" t="str">
        <f>VLOOKUP(A41,מכרז!$A$5:$I$587,2,0)</f>
        <v>סרגלים</v>
      </c>
      <c r="E41" s="88">
        <f>VLOOKUP(D41,'חלוקת אחוזים לכל רמת קטגוריה'!$D$3:$J$69,7,0)</f>
        <v>3.3999999999999997E-4</v>
      </c>
      <c r="F41" s="27" t="str">
        <f>VLOOKUP(A41,מכרז!$A$5:$I$587,3,0)</f>
        <v>סרגל 30 ס"מ פלסטי</v>
      </c>
      <c r="G41" s="27" t="str">
        <f>VLOOKUP(A41,מכרז!$A$5:$I$587,4,0)</f>
        <v>סרגל פלסטיק , אורך 30 ס"מ,  שנתות במ"מ ובאינצ'ים</v>
      </c>
      <c r="H41" s="27">
        <f>VLOOKUP(A41,מכרז!$A$5:$I$587,5,0)</f>
        <v>0</v>
      </c>
      <c r="I41" s="27" t="str">
        <f>VLOOKUP(A41,מכרז!$A$5:$I$587,7,0)</f>
        <v>יח</v>
      </c>
      <c r="J41" s="26">
        <f>VLOOKUP(A41,מכרז!$A$5:$I$587,8,0)</f>
        <v>0.315</v>
      </c>
    </row>
    <row r="42" spans="1:10" ht="28.5" x14ac:dyDescent="0.2">
      <c r="A42" s="27">
        <v>39</v>
      </c>
      <c r="B42" s="39" t="str">
        <f>VLOOKUP(D42,'חלוקת אחוזים לכל רמת קטגוריה'!$D$3:$J$69,3,0)</f>
        <v>כלי כתיבה</v>
      </c>
      <c r="C42" s="39" t="str">
        <f>VLOOKUP(D42,'חלוקת אחוזים לכל רמת קטגוריה'!$D$3:$J$69,2,0)</f>
        <v>מגוון כלי כתיבה</v>
      </c>
      <c r="D42" s="27" t="str">
        <f>VLOOKUP(A42,מכרז!$A$5:$I$587,2,0)</f>
        <v>סרגלים</v>
      </c>
      <c r="E42" s="88">
        <f>VLOOKUP(D42,'חלוקת אחוזים לכל רמת קטגוריה'!$D$3:$J$69,7,0)</f>
        <v>3.3999999999999997E-4</v>
      </c>
      <c r="F42" s="27" t="str">
        <f>VLOOKUP(A42,מכרז!$A$5:$I$587,3,0)</f>
        <v>סרגל 50 ס"מ פלסטי</v>
      </c>
      <c r="G42" s="27" t="str">
        <f>VLOOKUP(A42,מכרז!$A$5:$I$587,4,0)</f>
        <v>סרגל פלסטיק , אורך 50 ס"מ,  שנתות במ"מ ובאינצ'ים</v>
      </c>
      <c r="H42" s="27">
        <f>VLOOKUP(A42,מכרז!$A$5:$I$587,5,0)</f>
        <v>0</v>
      </c>
      <c r="I42" s="27" t="str">
        <f>VLOOKUP(A42,מכרז!$A$5:$I$587,7,0)</f>
        <v>יח</v>
      </c>
      <c r="J42" s="26">
        <f>VLOOKUP(A42,מכרז!$A$5:$I$587,8,0)</f>
        <v>0.63</v>
      </c>
    </row>
    <row r="43" spans="1:10" ht="14.25" customHeight="1" x14ac:dyDescent="0.2">
      <c r="A43" s="27">
        <v>40</v>
      </c>
      <c r="B43" s="39" t="str">
        <f>VLOOKUP(D43,'חלוקת אחוזים לכל רמת קטגוריה'!$D$3:$J$69,3,0)</f>
        <v>כלי כתיבה</v>
      </c>
      <c r="C43" s="39" t="str">
        <f>VLOOKUP(D43,'חלוקת אחוזים לכל רמת קטגוריה'!$D$3:$J$69,2,0)</f>
        <v>מגוון כלי כתיבה</v>
      </c>
      <c r="D43" s="27" t="str">
        <f>VLOOKUP(A43,מכרז!$A$5:$I$587,2,0)</f>
        <v>סרגלים</v>
      </c>
      <c r="E43" s="88">
        <f>VLOOKUP(D43,'חלוקת אחוזים לכל רמת קטגוריה'!$D$3:$J$69,7,0)</f>
        <v>3.3999999999999997E-4</v>
      </c>
      <c r="F43" s="27" t="str">
        <f>VLOOKUP(A43,מכרז!$A$5:$I$587,3,0)</f>
        <v>סרגל מתכת  30 ס"מ</v>
      </c>
      <c r="G43" s="27" t="str">
        <f>VLOOKUP(A43,מכרז!$A$5:$I$587,4,0)</f>
        <v xml:space="preserve">סרגל מתכת  , אורך 30 ס"מ, שנתות במ"מ ובאינצ'ים </v>
      </c>
      <c r="H43" s="27">
        <f>VLOOKUP(A43,מכרז!$A$5:$I$587,5,0)</f>
        <v>0</v>
      </c>
      <c r="I43" s="27" t="str">
        <f>VLOOKUP(A43,מכרז!$A$5:$I$587,7,0)</f>
        <v>יח</v>
      </c>
      <c r="J43" s="26">
        <f>VLOOKUP(A43,מכרז!$A$5:$I$587,8,0)</f>
        <v>2.0835360000000001</v>
      </c>
    </row>
    <row r="44" spans="1:10" ht="28.5" x14ac:dyDescent="0.2">
      <c r="A44" s="27">
        <v>41</v>
      </c>
      <c r="B44" s="39" t="str">
        <f>VLOOKUP(D44,'חלוקת אחוזים לכל רמת קטגוריה'!$D$3:$J$69,3,0)</f>
        <v>כלי כתיבה</v>
      </c>
      <c r="C44" s="39" t="str">
        <f>VLOOKUP(D44,'חלוקת אחוזים לכל רמת קטגוריה'!$D$3:$J$69,2,0)</f>
        <v>מגוון כלי כתיבה</v>
      </c>
      <c r="D44" s="27" t="str">
        <f>VLOOKUP(A44,מכרז!$A$5:$I$587,2,0)</f>
        <v>סרגלים</v>
      </c>
      <c r="E44" s="88">
        <f>VLOOKUP(D44,'חלוקת אחוזים לכל רמת קטגוריה'!$D$3:$J$69,7,0)</f>
        <v>3.3999999999999997E-4</v>
      </c>
      <c r="F44" s="27" t="str">
        <f>VLOOKUP(A44,מכרז!$A$5:$I$587,3,0)</f>
        <v>סרגל מתכת 50 ס"מ</v>
      </c>
      <c r="G44" s="27" t="str">
        <f>VLOOKUP(A44,מכרז!$A$5:$I$587,4,0)</f>
        <v xml:space="preserve">סרגל מתכת  , אורך 50 ס"מ, שנתות במ"מ ובאינצ'ים </v>
      </c>
      <c r="H44" s="27">
        <f>VLOOKUP(A44,מכרז!$A$5:$I$587,5,0)</f>
        <v>0</v>
      </c>
      <c r="I44" s="27" t="str">
        <f>VLOOKUP(A44,מכרז!$A$5:$I$587,7,0)</f>
        <v>יח</v>
      </c>
      <c r="J44" s="26">
        <f>VLOOKUP(A44,מכרז!$A$5:$I$587,8,0)</f>
        <v>3.1500000000000004</v>
      </c>
    </row>
    <row r="45" spans="1:10" ht="28.5" x14ac:dyDescent="0.2">
      <c r="A45" s="27">
        <v>42</v>
      </c>
      <c r="B45" s="39" t="str">
        <f>VLOOKUP(D45,'חלוקת אחוזים לכל רמת קטגוריה'!$D$3:$J$69,3,0)</f>
        <v>כלי כתיבה</v>
      </c>
      <c r="C45" s="39" t="str">
        <f>VLOOKUP(D45,'חלוקת אחוזים לכל רמת קטגוריה'!$D$3:$J$69,2,0)</f>
        <v>מגוון כלי כתיבה</v>
      </c>
      <c r="D45" s="27" t="str">
        <f>VLOOKUP(A45,מכרז!$A$5:$I$587,2,0)</f>
        <v>סרגלים</v>
      </c>
      <c r="E45" s="88">
        <f>VLOOKUP(D45,'חלוקת אחוזים לכל רמת קטגוריה'!$D$3:$J$69,7,0)</f>
        <v>3.3999999999999997E-4</v>
      </c>
      <c r="F45" s="27" t="str">
        <f>VLOOKUP(A45,מכרז!$A$5:$I$587,3,0)</f>
        <v>סרגל מתכת 60 ס"מ</v>
      </c>
      <c r="G45" s="27" t="str">
        <f>VLOOKUP(A45,מכרז!$A$5:$I$587,4,0)</f>
        <v xml:space="preserve">סרגל מתכת  , אורך 60 ס"מ, שנתות במ"מ ובאינצ'ים </v>
      </c>
      <c r="H45" s="27">
        <f>VLOOKUP(A45,מכרז!$A$5:$I$587,5,0)</f>
        <v>0</v>
      </c>
      <c r="I45" s="27" t="str">
        <f>VLOOKUP(A45,מכרז!$A$5:$I$587,7,0)</f>
        <v>יח</v>
      </c>
      <c r="J45" s="26">
        <f>VLOOKUP(A45,מכרז!$A$5:$I$587,8,0)</f>
        <v>3.6750000000000003</v>
      </c>
    </row>
    <row r="46" spans="1:10" ht="28.5" x14ac:dyDescent="0.2">
      <c r="A46" s="27">
        <v>43</v>
      </c>
      <c r="B46" s="39" t="str">
        <f>VLOOKUP(D46,'חלוקת אחוזים לכל רמת קטגוריה'!$D$3:$J$69,3,0)</f>
        <v>כלי כתיבה</v>
      </c>
      <c r="C46" s="39" t="str">
        <f>VLOOKUP(D46,'חלוקת אחוזים לכל רמת קטגוריה'!$D$3:$J$69,2,0)</f>
        <v>מגוון כלי כתיבה</v>
      </c>
      <c r="D46" s="27" t="str">
        <f>VLOOKUP(A46,מכרז!$A$5:$I$587,2,0)</f>
        <v>עפרונות</v>
      </c>
      <c r="E46" s="88">
        <f>VLOOKUP(D46,'חלוקת אחוזים לכל רמת קטגוריה'!$D$3:$J$69,7,0)</f>
        <v>1.6750000000000001E-3</v>
      </c>
      <c r="F46" s="27" t="str">
        <f>VLOOKUP(A46,מכרז!$A$5:$I$587,3,0)</f>
        <v>עיפרון  מכני 0.7/0.5</v>
      </c>
      <c r="G46" s="27" t="str">
        <f>VLOOKUP(A46,מכרז!$A$5:$I$587,4,0)</f>
        <v>עפרון  מכני, גוף פלסטיק עובי ראש 0.7 / 0.5 מ"מ. , תפס עופרה מתכת.</v>
      </c>
      <c r="H46" s="27" t="str">
        <f>VLOOKUP(A46,מכרז!$A$5:$I$587,5,0)</f>
        <v xml:space="preserve"> , פיילוט  יוניבול, מצ'ובושי, רוטרינג, סטנפורד, , פנטל</v>
      </c>
      <c r="I46" s="27" t="str">
        <f>VLOOKUP(A46,מכרז!$A$5:$I$587,7,0)</f>
        <v>יח</v>
      </c>
      <c r="J46" s="26">
        <f>VLOOKUP(A46,מכרז!$A$5:$I$587,8,0)</f>
        <v>2.3835000000000002</v>
      </c>
    </row>
    <row r="47" spans="1:10" ht="14.25" customHeight="1" x14ac:dyDescent="0.2">
      <c r="A47" s="27">
        <v>44</v>
      </c>
      <c r="B47" s="39" t="str">
        <f>VLOOKUP(D47,'חלוקת אחוזים לכל רמת קטגוריה'!$D$3:$J$69,3,0)</f>
        <v>כלי כתיבה</v>
      </c>
      <c r="C47" s="39" t="str">
        <f>VLOOKUP(D47,'חלוקת אחוזים לכל רמת קטגוריה'!$D$3:$J$69,2,0)</f>
        <v>מגוון כלי כתיבה</v>
      </c>
      <c r="D47" s="27" t="str">
        <f>VLOOKUP(A47,מכרז!$A$5:$I$587,2,0)</f>
        <v>עפרונות</v>
      </c>
      <c r="E47" s="88">
        <f>VLOOKUP(D47,'חלוקת אחוזים לכל רמת קטגוריה'!$D$3:$J$69,7,0)</f>
        <v>1.6750000000000001E-3</v>
      </c>
      <c r="F47" s="27" t="str">
        <f>VLOOKUP(A47,מכרז!$A$5:$I$587,3,0)</f>
        <v>שפופרת 12 יחידות עופרת לעפרון  מכני מקצועי 0.7 / 0.5</v>
      </c>
      <c r="G47" s="27" t="str">
        <f>VLOOKUP(A47,מכרז!$A$5:$I$587,4,0)</f>
        <v>שפופרת לעופרות 0.7 / 0.5 מ"מ לעיפרון מכני, עופרת מורכבת מחומר פולימרי גבוה על בסיס חומר טבעי, 12 יחידות בשפופרת.</v>
      </c>
      <c r="H47" s="27" t="str">
        <f>VLOOKUP(A47,מכרז!$A$5:$I$587,5,0)</f>
        <v>פוסקה , יוניבול , מיצ'ובושי,   רוטרינג</v>
      </c>
      <c r="I47" s="27" t="str">
        <f>VLOOKUP(A47,מכרז!$A$5:$I$587,7,0)</f>
        <v>סט</v>
      </c>
      <c r="J47" s="26">
        <f>VLOOKUP(A47,מכרז!$A$5:$I$587,8,0)</f>
        <v>1.0847409299999999</v>
      </c>
    </row>
    <row r="48" spans="1:10" ht="28.5" x14ac:dyDescent="0.2">
      <c r="A48" s="27">
        <v>45</v>
      </c>
      <c r="B48" s="39" t="str">
        <f>VLOOKUP(D48,'חלוקת אחוזים לכל רמת קטגוריה'!$D$3:$J$69,3,0)</f>
        <v>כלי כתיבה</v>
      </c>
      <c r="C48" s="39" t="str">
        <f>VLOOKUP(D48,'חלוקת אחוזים לכל רמת קטגוריה'!$D$3:$J$69,2,0)</f>
        <v>מגוון כלי כתיבה</v>
      </c>
      <c r="D48" s="27" t="str">
        <f>VLOOKUP(A48,מכרז!$A$5:$I$587,2,0)</f>
        <v>עפרונות</v>
      </c>
      <c r="E48" s="88">
        <f>VLOOKUP(D48,'חלוקת אחוזים לכל רמת קטגוריה'!$D$3:$J$69,7,0)</f>
        <v>1.6750000000000001E-3</v>
      </c>
      <c r="F48" s="27" t="str">
        <f>VLOOKUP(A48,מכרז!$A$5:$I$587,3,0)</f>
        <v>סט  24 עפרונות צבעוניים</v>
      </c>
      <c r="G48" s="27" t="str">
        <f>VLOOKUP(A48,מכרז!$A$5:$I$587,4,0)</f>
        <v>סט 24 עפרונות צבעוניים</v>
      </c>
      <c r="H48" s="27" t="str">
        <f>VLOOKUP(A48,מכרז!$A$5:$I$587,5,0)</f>
        <v>JEFF, NINGBO, פרינס, ווילסון</v>
      </c>
      <c r="I48" s="27" t="str">
        <f>VLOOKUP(A48,מכרז!$A$5:$I$587,7,0)</f>
        <v>סט</v>
      </c>
      <c r="J48" s="26">
        <f>VLOOKUP(A48,מכרז!$A$5:$I$587,8,0)</f>
        <v>5.8339008000000003</v>
      </c>
    </row>
    <row r="49" spans="1:10" ht="85.5" x14ac:dyDescent="0.2">
      <c r="A49" s="27">
        <v>46</v>
      </c>
      <c r="B49" s="39" t="str">
        <f>VLOOKUP(D49,'חלוקת אחוזים לכל רמת קטגוריה'!$D$3:$J$69,3,0)</f>
        <v>כלי כתיבה</v>
      </c>
      <c r="C49" s="39" t="str">
        <f>VLOOKUP(D49,'חלוקת אחוזים לכל רמת קטגוריה'!$D$3:$J$69,2,0)</f>
        <v>מגוון כלי כתיבה</v>
      </c>
      <c r="D49" s="27" t="str">
        <f>VLOOKUP(A49,מכרז!$A$5:$I$587,2,0)</f>
        <v>עפרונות</v>
      </c>
      <c r="E49" s="88">
        <f>VLOOKUP(D49,'חלוקת אחוזים לכל רמת קטגוריה'!$D$3:$J$69,7,0)</f>
        <v>1.6750000000000001E-3</v>
      </c>
      <c r="F49" s="27" t="str">
        <f>VLOOKUP(A49,מכרז!$A$5:$I$587,3,0)</f>
        <v>סט 12 עפרונות עם מחק</v>
      </c>
      <c r="G49" s="27" t="str">
        <f>VLOOKUP(A49,מכרז!$A$5:$I$587,4,0)</f>
        <v>עפרונות HB עם עופרת חזקה לכתיבה רכה ומחיקה קלה.סט עפרונות עופרת ידידותיים לסביבה בצורת משושה.
עיפרון איכותי המיוצר מעץ המאושר ע"י הרשות לשימור יערות FSC . עפרון "ירוק" בעל עופרת חזקה עמידה לשבירה</v>
      </c>
      <c r="H49" s="27">
        <f>VLOOKUP(A49,מכרז!$A$5:$I$587,5,0)</f>
        <v>0</v>
      </c>
      <c r="I49" s="27" t="str">
        <f>VLOOKUP(A49,מכרז!$A$5:$I$587,7,0)</f>
        <v>סט</v>
      </c>
      <c r="J49" s="26">
        <f>VLOOKUP(A49,מכרז!$A$5:$I$587,8,0)</f>
        <v>9.7650000000000006</v>
      </c>
    </row>
    <row r="50" spans="1:10" ht="14.25" customHeight="1" x14ac:dyDescent="0.2">
      <c r="A50" s="27">
        <v>47</v>
      </c>
      <c r="B50" s="39" t="str">
        <f>VLOOKUP(D50,'חלוקת אחוזים לכל רמת קטגוריה'!$D$3:$J$69,3,0)</f>
        <v>כלי כתיבה</v>
      </c>
      <c r="C50" s="39" t="str">
        <f>VLOOKUP(D50,'חלוקת אחוזים לכל רמת קטגוריה'!$D$3:$J$69,2,0)</f>
        <v>מגוון כלי כתיבה</v>
      </c>
      <c r="D50" s="27" t="str">
        <f>VLOOKUP(A50,מכרז!$A$5:$I$587,2,0)</f>
        <v>פחם</v>
      </c>
      <c r="E50" s="88">
        <f>VLOOKUP(D50,'חלוקת אחוזים לכל רמת קטגוריה'!$D$3:$J$69,7,0)</f>
        <v>1E-4</v>
      </c>
      <c r="F50" s="27" t="str">
        <f>VLOOKUP(A50,מכרז!$A$5:$I$587,3,0)</f>
        <v>פחם טבעי לרישום 50 יח' בקופסא</v>
      </c>
      <c r="G50" s="27" t="str">
        <f>VLOOKUP(A50,מכרז!$A$5:$I$587,4,0)</f>
        <v>פחם טבעי לרישום 50 יח' בקופסא</v>
      </c>
      <c r="H50" s="27">
        <f>VLOOKUP(A50,מכרז!$A$5:$I$587,5,0)</f>
        <v>0</v>
      </c>
      <c r="I50" s="27" t="str">
        <f>VLOOKUP(A50,מכרז!$A$5:$I$587,7,0)</f>
        <v>סט</v>
      </c>
      <c r="J50" s="26">
        <f>VLOOKUP(A50,מכרז!$A$5:$I$587,8,0)</f>
        <v>31.413312000000001</v>
      </c>
    </row>
    <row r="51" spans="1:10" ht="42.75" x14ac:dyDescent="0.2">
      <c r="A51" s="27">
        <v>48</v>
      </c>
      <c r="B51" s="39" t="str">
        <f>VLOOKUP(D51,'חלוקת אחוזים לכל רמת קטגוריה'!$D$3:$J$69,3,0)</f>
        <v>כלי כתיבה</v>
      </c>
      <c r="C51" s="39" t="str">
        <f>VLOOKUP(D51,'חלוקת אחוזים לכל רמת קטגוריה'!$D$3:$J$69,2,0)</f>
        <v>מגוון כלי כתיבה</v>
      </c>
      <c r="D51" s="27" t="str">
        <f>VLOOKUP(A51,מכרז!$A$5:$I$587,2,0)</f>
        <v>צבעים</v>
      </c>
      <c r="E51" s="88">
        <f>VLOOKUP(D51,'חלוקת אחוזים לכל רמת קטגוריה'!$D$3:$J$69,7,0)</f>
        <v>3.7142857142857143E-4</v>
      </c>
      <c r="F51" s="27" t="str">
        <f>VLOOKUP(A51,מכרז!$A$5:$I$587,3,0)</f>
        <v>צבעי גואש 500 מ"ל בצבעים שונים בצנצנת פלסטיק עם מכסה .</v>
      </c>
      <c r="G51" s="27" t="str">
        <f>VLOOKUP(A51,מכרז!$A$5:$I$587,4,0)</f>
        <v>צבעי גואש 500 מ"ל בצבעים שונים. איכותיים , רחיצים , לא רעילים , בצנצנת פלסטיק עם מכסה .</v>
      </c>
      <c r="H51" s="27">
        <f>VLOOKUP(A51,מכרז!$A$5:$I$587,5,0)</f>
        <v>0</v>
      </c>
      <c r="I51" s="27" t="str">
        <f>VLOOKUP(A51,מכרז!$A$5:$I$587,7,0)</f>
        <v>יח</v>
      </c>
      <c r="J51" s="26">
        <f>VLOOKUP(A51,מכרז!$A$5:$I$587,8,0)</f>
        <v>4.6879560000000007</v>
      </c>
    </row>
    <row r="52" spans="1:10" ht="71.25" x14ac:dyDescent="0.2">
      <c r="A52" s="27">
        <v>49</v>
      </c>
      <c r="B52" s="39" t="str">
        <f>VLOOKUP(D52,'חלוקת אחוזים לכל רמת קטגוריה'!$D$3:$J$69,3,0)</f>
        <v>כלי כתיבה</v>
      </c>
      <c r="C52" s="39" t="str">
        <f>VLOOKUP(D52,'חלוקת אחוזים לכל רמת קטגוריה'!$D$3:$J$69,2,0)</f>
        <v>מגוון כלי כתיבה</v>
      </c>
      <c r="D52" s="27" t="str">
        <f>VLOOKUP(A52,מכרז!$A$5:$I$587,2,0)</f>
        <v>צבעים</v>
      </c>
      <c r="E52" s="88">
        <f>VLOOKUP(D52,'חלוקת אחוזים לכל רמת קטגוריה'!$D$3:$J$69,7,0)</f>
        <v>3.7142857142857143E-4</v>
      </c>
      <c r="F52" s="27" t="str">
        <f>VLOOKUP(A52,מכרז!$A$5:$I$587,3,0)</f>
        <v>צבע אקריליק   220 מ"ל בצבעים שונים במיכל פלסטיק</v>
      </c>
      <c r="G52" s="27" t="str">
        <f>VLOOKUP(A52,מכרז!$A$5:$I$587,4,0)</f>
        <v>צבע אקריליק במגוון צבעים עם פיגמנטציה חזקה במיוחד ניתן לדילול על ידי מים לאחר הייבוש הצבע עמיד בפני מים מתאים לשימוש על מגוון משטחים  מיכל פלסטיק 220 מ"ל</v>
      </c>
      <c r="H52" s="27">
        <f>VLOOKUP(A52,מכרז!$A$5:$I$587,5,0)</f>
        <v>0</v>
      </c>
      <c r="I52" s="27" t="str">
        <f>VLOOKUP(A52,מכרז!$A$5:$I$587,7,0)</f>
        <v>יח</v>
      </c>
      <c r="J52" s="26">
        <f>VLOOKUP(A52,מכרז!$A$5:$I$587,8,0)</f>
        <v>6.2506080000000006</v>
      </c>
    </row>
    <row r="53" spans="1:10" ht="14.25" customHeight="1" x14ac:dyDescent="0.2">
      <c r="A53" s="27">
        <v>50</v>
      </c>
      <c r="B53" s="39" t="str">
        <f>VLOOKUP(D53,'חלוקת אחוזים לכל רמת קטגוריה'!$D$3:$J$69,3,0)</f>
        <v>כלי כתיבה</v>
      </c>
      <c r="C53" s="39" t="str">
        <f>VLOOKUP(D53,'חלוקת אחוזים לכל רמת קטגוריה'!$D$3:$J$69,2,0)</f>
        <v>מגוון כלי כתיבה</v>
      </c>
      <c r="D53" s="27" t="str">
        <f>VLOOKUP(A53,מכרז!$A$5:$I$587,2,0)</f>
        <v>צבעים</v>
      </c>
      <c r="E53" s="88">
        <f>VLOOKUP(D53,'חלוקת אחוזים לכל רמת קטגוריה'!$D$3:$J$69,7,0)</f>
        <v>3.7142857142857143E-4</v>
      </c>
      <c r="F53" s="27" t="str">
        <f>VLOOKUP(A53,מכרז!$A$5:$I$587,3,0)</f>
        <v>צבע טוליפ 120 מ"ל</v>
      </c>
      <c r="G53" s="27" t="str">
        <f>VLOOKUP(A53,מכרז!$A$5:$I$587,4,0)</f>
        <v>צבע תלת מימד לעיטור וקישוט. אינו רעיל מתאים לכל חומר: נייר, עץ, קרמיקה ובד. עמיד בכביסה. בצבעים שונים . 120 מ"ל</v>
      </c>
      <c r="H53" s="27">
        <f>VLOOKUP(A53,מכרז!$A$5:$I$587,5,0)</f>
        <v>0</v>
      </c>
      <c r="I53" s="27" t="str">
        <f>VLOOKUP(A53,מכרז!$A$5:$I$587,7,0)</f>
        <v>יח</v>
      </c>
      <c r="J53" s="26">
        <f>VLOOKUP(A53,מכרז!$A$5:$I$587,8,0)</f>
        <v>16.608185999999996</v>
      </c>
    </row>
    <row r="54" spans="1:10" ht="42.75" x14ac:dyDescent="0.2">
      <c r="A54" s="27">
        <v>51</v>
      </c>
      <c r="B54" s="39" t="str">
        <f>VLOOKUP(D54,'חלוקת אחוזים לכל רמת קטגוריה'!$D$3:$J$69,3,0)</f>
        <v>כלי כתיבה</v>
      </c>
      <c r="C54" s="39" t="str">
        <f>VLOOKUP(D54,'חלוקת אחוזים לכל רמת קטגוריה'!$D$3:$J$69,2,0)</f>
        <v>מגוון כלי כתיבה</v>
      </c>
      <c r="D54" s="27" t="str">
        <f>VLOOKUP(A54,מכרז!$A$5:$I$587,2,0)</f>
        <v>צבעים</v>
      </c>
      <c r="E54" s="88">
        <f>VLOOKUP(D54,'חלוקת אחוזים לכל רמת קטגוריה'!$D$3:$J$69,7,0)</f>
        <v>3.7142857142857143E-4</v>
      </c>
      <c r="F54" s="27" t="str">
        <f>VLOOKUP(A54,מכרז!$A$5:$I$587,3,0)</f>
        <v xml:space="preserve">צבעי ידיים 500 גרם </v>
      </c>
      <c r="G54" s="27" t="str">
        <f>VLOOKUP(A54,מכרז!$A$5:$I$587,4,0)</f>
        <v>צבעי ידיים לא רעילים ורחיצים במגוון צבעים. ניתן לצביעה על נייר, קרטון ועוד. 500 גרם</v>
      </c>
      <c r="H54" s="27">
        <f>VLOOKUP(A54,מכרז!$A$5:$I$587,5,0)</f>
        <v>0</v>
      </c>
      <c r="I54" s="27" t="str">
        <f>VLOOKUP(A54,מכרז!$A$5:$I$587,7,0)</f>
        <v>יח</v>
      </c>
      <c r="J54" s="26">
        <f>VLOOKUP(A54,מכרז!$A$5:$I$587,8,0)</f>
        <v>8.8029395999999984</v>
      </c>
    </row>
    <row r="55" spans="1:10" ht="71.25" x14ac:dyDescent="0.2">
      <c r="A55" s="27">
        <v>52</v>
      </c>
      <c r="B55" s="39" t="str">
        <f>VLOOKUP(D55,'חלוקת אחוזים לכל רמת קטגוריה'!$D$3:$J$69,3,0)</f>
        <v>כלי כתיבה</v>
      </c>
      <c r="C55" s="39" t="str">
        <f>VLOOKUP(D55,'חלוקת אחוזים לכל רמת קטגוריה'!$D$3:$J$69,2,0)</f>
        <v>מגוון כלי כתיבה</v>
      </c>
      <c r="D55" s="27" t="str">
        <f>VLOOKUP(A55,מכרז!$A$5:$I$587,2,0)</f>
        <v>צבעים</v>
      </c>
      <c r="E55" s="88">
        <f>VLOOKUP(D55,'חלוקת אחוזים לכל רמת קטגוריה'!$D$3:$J$69,7,0)</f>
        <v>3.7142857142857143E-4</v>
      </c>
      <c r="F55" s="27" t="str">
        <f>VLOOKUP(A55,מכרז!$A$5:$I$587,3,0)</f>
        <v>צבע פסטל שמן סט 12 צבעים שונים</v>
      </c>
      <c r="G55" s="27" t="str">
        <f>VLOOKUP(A55,מכרז!$A$5:$I$587,4,0)</f>
        <v>צבעי פסטל שמן בצבעים שונים, עשוי מפיגמנטים חזקים, קלים למריחה ואינם רעילים. גליל קטן ונוח לאחיזה, המורכב משעווה, שמן ופיגמנט, נקרא גם כ"צבע פנדה". סט של 12 צבעים שונים בחבילה.</v>
      </c>
      <c r="H55" s="27" t="str">
        <f>VLOOKUP(A55,מכרז!$A$5:$I$587,5,0)</f>
        <v xml:space="preserve"> קריולה, אומגה, פנדה</v>
      </c>
      <c r="I55" s="27" t="str">
        <f>VLOOKUP(A55,מכרז!$A$5:$I$587,7,0)</f>
        <v>סט</v>
      </c>
      <c r="J55" s="26">
        <f>VLOOKUP(A55,מכרז!$A$5:$I$587,8,0)</f>
        <v>2.5992111600000003</v>
      </c>
    </row>
    <row r="56" spans="1:10" ht="14.25" customHeight="1" x14ac:dyDescent="0.2">
      <c r="A56" s="27">
        <v>53</v>
      </c>
      <c r="B56" s="39" t="str">
        <f>VLOOKUP(D56,'חלוקת אחוזים לכל רמת קטגוריה'!$D$3:$J$69,3,0)</f>
        <v>כלי כתיבה</v>
      </c>
      <c r="C56" s="39" t="str">
        <f>VLOOKUP(D56,'חלוקת אחוזים לכל רמת קטגוריה'!$D$3:$J$69,2,0)</f>
        <v>מגוון כלי כתיבה</v>
      </c>
      <c r="D56" s="27" t="str">
        <f>VLOOKUP(A56,מכרז!$A$5:$I$587,2,0)</f>
        <v>צבעים</v>
      </c>
      <c r="E56" s="88">
        <f>VLOOKUP(D56,'חלוקת אחוזים לכל רמת קטגוריה'!$D$3:$J$69,7,0)</f>
        <v>3.7142857142857143E-4</v>
      </c>
      <c r="F56" s="27" t="str">
        <f>VLOOKUP(A56,מכרז!$A$5:$I$587,3,0)</f>
        <v>צבע פסטל שמן סט 24 צבעים שונים</v>
      </c>
      <c r="G56" s="27" t="str">
        <f>VLOOKUP(A56,מכרז!$A$5:$I$587,4,0)</f>
        <v>צבעי פסטל שמן בצבעים שונים, עשוי מפיגמנטים חזקים, קלים למריחה ואינם רעילים. גליל של פסטל המורכב מפיגמנט, שמן ושעווה, נקרא גם כ"צבע פנדה". סט של 24 צבעים שונים בחבילה.</v>
      </c>
      <c r="H56" s="27" t="str">
        <f>VLOOKUP(A56,מכרז!$A$5:$I$587,5,0)</f>
        <v>, קריולה, אומגה, פנדה</v>
      </c>
      <c r="I56" s="27" t="str">
        <f>VLOOKUP(A56,מכרז!$A$5:$I$587,7,0)</f>
        <v>סט</v>
      </c>
      <c r="J56" s="26">
        <f>VLOOKUP(A56,מכרז!$A$5:$I$587,8,0)</f>
        <v>9.4227915600000003</v>
      </c>
    </row>
    <row r="57" spans="1:10" ht="28.5" x14ac:dyDescent="0.2">
      <c r="A57" s="27">
        <v>54</v>
      </c>
      <c r="B57" s="39" t="str">
        <f>VLOOKUP(D57,'חלוקת אחוזים לכל רמת קטגוריה'!$D$3:$J$69,3,0)</f>
        <v>כלי כתיבה</v>
      </c>
      <c r="C57" s="39" t="str">
        <f>VLOOKUP(D57,'חלוקת אחוזים לכל רמת קטגוריה'!$D$3:$J$69,2,0)</f>
        <v>מגוון כלי כתיבה</v>
      </c>
      <c r="D57" s="27" t="str">
        <f>VLOOKUP(A57,מכרז!$A$5:$I$587,2,0)</f>
        <v>צבעים</v>
      </c>
      <c r="E57" s="88">
        <f>VLOOKUP(D57,'חלוקת אחוזים לכל רמת קטגוריה'!$D$3:$J$69,7,0)</f>
        <v>3.7142857142857143E-4</v>
      </c>
      <c r="F57" s="27" t="str">
        <f>VLOOKUP(A57,מכרז!$A$5:$I$587,3,0)</f>
        <v>ספריי צבע מיכל מתכת 400 מ"ל</v>
      </c>
      <c r="G57" s="27" t="str">
        <f>VLOOKUP(A57,מכרז!$A$5:$I$587,4,0)</f>
        <v>ספריי צבע בצבעים שונים כולל כסף ו - ברונזה במיכל מתכת 400 מ'ל יבוש מהיר</v>
      </c>
      <c r="H57" s="27">
        <f>VLOOKUP(A57,מכרז!$A$5:$I$587,5,0)</f>
        <v>0</v>
      </c>
      <c r="I57" s="27" t="str">
        <f>VLOOKUP(A57,מכרז!$A$5:$I$587,7,0)</f>
        <v>יח</v>
      </c>
      <c r="J57" s="26">
        <f>VLOOKUP(A57,מכרז!$A$5:$I$587,8,0)</f>
        <v>12.050450999999999</v>
      </c>
    </row>
    <row r="58" spans="1:10" ht="42.75" x14ac:dyDescent="0.2">
      <c r="A58" s="27">
        <v>55</v>
      </c>
      <c r="B58" s="39" t="str">
        <f>VLOOKUP(D58,'חלוקת אחוזים לכל רמת קטגוריה'!$D$3:$J$69,3,0)</f>
        <v>מוצרי איחסון, כריכה ואריזה</v>
      </c>
      <c r="C58" s="39" t="str">
        <f>VLOOKUP(D58,'חלוקת אחוזים לכל רמת קטגוריה'!$D$3:$J$69,2,0)</f>
        <v>קופסאות</v>
      </c>
      <c r="D58" s="27" t="str">
        <f>VLOOKUP(A58,מכרז!$A$5:$I$587,2,0)</f>
        <v>קופסאות גניזה וארכיב</v>
      </c>
      <c r="E58" s="88">
        <f>VLOOKUP(D58,'חלוקת אחוזים לכל רמת קטגוריה'!$D$3:$J$69,7,0)</f>
        <v>4.478947368421052E-3</v>
      </c>
      <c r="F58" s="27" t="str">
        <f>VLOOKUP(A58,מכרז!$A$5:$I$587,3,0)</f>
        <v>קופסאת קרטון לארכיב בגודל רגיל ללא מכסה בלי הדפסה, פטנט פתיחה מהירה</v>
      </c>
      <c r="G58" s="27" t="str">
        <f>VLOOKUP(A58,מכרז!$A$5:$I$587,4,0)</f>
        <v>ראה מפרט טכני מספר 1 בגיליונות הבאים</v>
      </c>
      <c r="H58" s="27">
        <f>VLOOKUP(A58,מכרז!$A$5:$I$587,5,0)</f>
        <v>0</v>
      </c>
      <c r="I58" s="27" t="str">
        <f>VLOOKUP(A58,מכרז!$A$5:$I$587,7,0)</f>
        <v>יח</v>
      </c>
      <c r="J58" s="26">
        <f>VLOOKUP(A58,מכרז!$A$5:$I$587,8,0)</f>
        <v>2.8665000000000003</v>
      </c>
    </row>
    <row r="59" spans="1:10" ht="28.5" x14ac:dyDescent="0.2">
      <c r="A59" s="27">
        <v>56</v>
      </c>
      <c r="B59" s="39" t="str">
        <f>VLOOKUP(D59,'חלוקת אחוזים לכל רמת קטגוריה'!$D$3:$J$69,3,0)</f>
        <v>מוצרי איחסון, כריכה ואריזה</v>
      </c>
      <c r="C59" s="39" t="str">
        <f>VLOOKUP(D59,'חלוקת אחוזים לכל רמת קטגוריה'!$D$3:$J$69,2,0)</f>
        <v>קופסאות</v>
      </c>
      <c r="D59" s="27" t="str">
        <f>VLOOKUP(A59,מכרז!$A$5:$I$587,2,0)</f>
        <v>קופסאות גניזה וארכיב</v>
      </c>
      <c r="E59" s="88">
        <f>VLOOKUP(D59,'חלוקת אחוזים לכל רמת קטגוריה'!$D$3:$J$69,7,0)</f>
        <v>4.478947368421052E-3</v>
      </c>
      <c r="F59" s="27" t="str">
        <f>VLOOKUP(A59,מכרז!$A$5:$I$587,3,0)</f>
        <v>קופסאת קרטון לארכיב בגודל רגיל ללא מכסה בלי הדפסה</v>
      </c>
      <c r="G59" s="27" t="str">
        <f>VLOOKUP(A59,מכרז!$A$5:$I$587,4,0)</f>
        <v>ראה מפרט טכני מספר 1 א בגיליונות הבאים</v>
      </c>
      <c r="H59" s="27">
        <f>VLOOKUP(A59,מכרז!$A$5:$I$587,5,0)</f>
        <v>0</v>
      </c>
      <c r="I59" s="27" t="str">
        <f>VLOOKUP(A59,מכרז!$A$5:$I$587,7,0)</f>
        <v>יח</v>
      </c>
      <c r="J59" s="26">
        <f>VLOOKUP(A59,מכרז!$A$5:$I$587,8,0)</f>
        <v>2.8665000000000003</v>
      </c>
    </row>
    <row r="60" spans="1:10" ht="42.75" x14ac:dyDescent="0.2">
      <c r="A60" s="27">
        <v>57</v>
      </c>
      <c r="B60" s="39" t="str">
        <f>VLOOKUP(D60,'חלוקת אחוזים לכל רמת קטגוריה'!$D$3:$J$69,3,0)</f>
        <v>מוצרי איחסון, כריכה ואריזה</v>
      </c>
      <c r="C60" s="39" t="str">
        <f>VLOOKUP(D60,'חלוקת אחוזים לכל רמת קטגוריה'!$D$3:$J$69,2,0)</f>
        <v>קופסאות</v>
      </c>
      <c r="D60" s="27" t="str">
        <f>VLOOKUP(A60,מכרז!$A$5:$I$587,2,0)</f>
        <v>קופסאות גניזה וארכיב</v>
      </c>
      <c r="E60" s="88">
        <f>VLOOKUP(D60,'חלוקת אחוזים לכל רמת קטגוריה'!$D$3:$J$69,7,0)</f>
        <v>4.478947368421052E-3</v>
      </c>
      <c r="F60" s="27" t="str">
        <f>VLOOKUP(A60,מכרז!$A$5:$I$587,3,0)</f>
        <v>קופסאת קרטון לארכיב בגודל רגיל עם מכסה בלי הדפסה, פטנט פתיחה מהירה</v>
      </c>
      <c r="G60" s="27" t="str">
        <f>VLOOKUP(A60,מכרז!$A$5:$I$587,4,0)</f>
        <v>ראה מפרט טכני מספר 2 בגיליונות הבאים</v>
      </c>
      <c r="H60" s="27">
        <f>VLOOKUP(A60,מכרז!$A$5:$I$587,5,0)</f>
        <v>0</v>
      </c>
      <c r="I60" s="27" t="str">
        <f>VLOOKUP(A60,מכרז!$A$5:$I$587,7,0)</f>
        <v>יח</v>
      </c>
      <c r="J60" s="26">
        <f>VLOOKUP(A60,מכרז!$A$5:$I$587,8,0)</f>
        <v>3.4912500000000004</v>
      </c>
    </row>
    <row r="61" spans="1:10" ht="28.5" x14ac:dyDescent="0.2">
      <c r="A61" s="27">
        <v>58</v>
      </c>
      <c r="B61" s="39" t="str">
        <f>VLOOKUP(D61,'חלוקת אחוזים לכל רמת קטגוריה'!$D$3:$J$69,3,0)</f>
        <v>מוצרי איחסון, כריכה ואריזה</v>
      </c>
      <c r="C61" s="39" t="str">
        <f>VLOOKUP(D61,'חלוקת אחוזים לכל רמת קטגוריה'!$D$3:$J$69,2,0)</f>
        <v>קופסאות</v>
      </c>
      <c r="D61" s="27" t="str">
        <f>VLOOKUP(A61,מכרז!$A$5:$I$587,2,0)</f>
        <v>קופסאות גניזה וארכיב</v>
      </c>
      <c r="E61" s="88">
        <f>VLOOKUP(D61,'חלוקת אחוזים לכל רמת קטגוריה'!$D$3:$J$69,7,0)</f>
        <v>4.478947368421052E-3</v>
      </c>
      <c r="F61" s="27" t="str">
        <f>VLOOKUP(A61,מכרז!$A$5:$I$587,3,0)</f>
        <v>קופסאת קרטון לארכיב בגודל רגיל עם מכסה בלי הדפסה</v>
      </c>
      <c r="G61" s="27" t="str">
        <f>VLOOKUP(A61,מכרז!$A$5:$I$587,4,0)</f>
        <v>ראה מפרט טכני מספר  2 א בגיליונות הבאים</v>
      </c>
      <c r="H61" s="27">
        <f>VLOOKUP(A61,מכרז!$A$5:$I$587,5,0)</f>
        <v>0</v>
      </c>
      <c r="I61" s="27" t="str">
        <f>VLOOKUP(A61,מכרז!$A$5:$I$587,7,0)</f>
        <v>יח</v>
      </c>
      <c r="J61" s="26">
        <f>VLOOKUP(A61,מכרז!$A$5:$I$587,8,0)</f>
        <v>3.4912500000000004</v>
      </c>
    </row>
    <row r="62" spans="1:10" ht="42.75" x14ac:dyDescent="0.2">
      <c r="A62" s="27">
        <v>59</v>
      </c>
      <c r="B62" s="39" t="str">
        <f>VLOOKUP(D62,'חלוקת אחוזים לכל רמת קטגוריה'!$D$3:$J$69,3,0)</f>
        <v>מוצרי איחסון, כריכה ואריזה</v>
      </c>
      <c r="C62" s="39" t="str">
        <f>VLOOKUP(D62,'חלוקת אחוזים לכל רמת קטגוריה'!$D$3:$J$69,2,0)</f>
        <v>קופסאות</v>
      </c>
      <c r="D62" s="27" t="str">
        <f>VLOOKUP(A62,מכרז!$A$5:$I$587,2,0)</f>
        <v>קופסאות גניזה וארכיב</v>
      </c>
      <c r="E62" s="88">
        <f>VLOOKUP(D62,'חלוקת אחוזים לכל רמת קטגוריה'!$D$3:$J$69,7,0)</f>
        <v>4.478947368421052E-3</v>
      </c>
      <c r="F62" s="27" t="str">
        <f>VLOOKUP(A62,מכרז!$A$5:$I$587,3,0)</f>
        <v>קופסאת קרטון לארכיב בגודל רגיל ללא מכסה עם הדפסה, פטנט פתיחה מהירה</v>
      </c>
      <c r="G62" s="27" t="str">
        <f>VLOOKUP(A62,מכרז!$A$5:$I$587,4,0)</f>
        <v>ראה מפרט טכני מספר 3 בגיליונות הבאים. כמות מינ' להזמנה ראשונה בלבד - 200 יח'.</v>
      </c>
      <c r="H62" s="27">
        <f>VLOOKUP(A62,מכרז!$A$5:$I$587,5,0)</f>
        <v>0</v>
      </c>
      <c r="I62" s="27" t="str">
        <f>VLOOKUP(A62,מכרז!$A$5:$I$587,7,0)</f>
        <v>יח</v>
      </c>
      <c r="J62" s="26">
        <f>VLOOKUP(A62,מכרז!$A$5:$I$587,8,0)</f>
        <v>2.7562499999999996</v>
      </c>
    </row>
    <row r="63" spans="1:10" ht="42.75" x14ac:dyDescent="0.2">
      <c r="A63" s="27">
        <v>60</v>
      </c>
      <c r="B63" s="39" t="str">
        <f>VLOOKUP(D63,'חלוקת אחוזים לכל רמת קטגוריה'!$D$3:$J$69,3,0)</f>
        <v>מוצרי איחסון, כריכה ואריזה</v>
      </c>
      <c r="C63" s="39" t="str">
        <f>VLOOKUP(D63,'חלוקת אחוזים לכל רמת קטגוריה'!$D$3:$J$69,2,0)</f>
        <v>קופסאות</v>
      </c>
      <c r="D63" s="27" t="str">
        <f>VLOOKUP(A63,מכרז!$A$5:$I$587,2,0)</f>
        <v>קופסאות גניזה וארכיב</v>
      </c>
      <c r="E63" s="88">
        <f>VLOOKUP(D63,'חלוקת אחוזים לכל רמת קטגוריה'!$D$3:$J$69,7,0)</f>
        <v>4.478947368421052E-3</v>
      </c>
      <c r="F63" s="27" t="str">
        <f>VLOOKUP(A63,מכרז!$A$5:$I$587,3,0)</f>
        <v>קופסאת קרטון לארכיב בגודל רגיל ללא מכסה עם הדפסה</v>
      </c>
      <c r="G63" s="27" t="str">
        <f>VLOOKUP(A63,מכרז!$A$5:$I$587,4,0)</f>
        <v>ראה מפרט טכני מספר 3 א בגיליונות הבאים. כמות מינ' להזמנה ראשונה בלבד - 200 יח'.</v>
      </c>
      <c r="H63" s="27">
        <f>VLOOKUP(A63,מכרז!$A$5:$I$587,5,0)</f>
        <v>0</v>
      </c>
      <c r="I63" s="27" t="str">
        <f>VLOOKUP(A63,מכרז!$A$5:$I$587,7,0)</f>
        <v>יח</v>
      </c>
      <c r="J63" s="26">
        <f>VLOOKUP(A63,מכרז!$A$5:$I$587,8,0)</f>
        <v>2.7562499999999996</v>
      </c>
    </row>
    <row r="64" spans="1:10" ht="42.75" x14ac:dyDescent="0.2">
      <c r="A64" s="27">
        <v>61</v>
      </c>
      <c r="B64" s="39" t="str">
        <f>VLOOKUP(D64,'חלוקת אחוזים לכל רמת קטגוריה'!$D$3:$J$69,3,0)</f>
        <v>מוצרי איחסון, כריכה ואריזה</v>
      </c>
      <c r="C64" s="39" t="str">
        <f>VLOOKUP(D64,'חלוקת אחוזים לכל רמת קטגוריה'!$D$3:$J$69,2,0)</f>
        <v>קופסאות</v>
      </c>
      <c r="D64" s="27" t="str">
        <f>VLOOKUP(A64,מכרז!$A$5:$I$587,2,0)</f>
        <v>קופסאות גניזה וארכיב</v>
      </c>
      <c r="E64" s="88">
        <f>VLOOKUP(D64,'חלוקת אחוזים לכל רמת קטגוריה'!$D$3:$J$69,7,0)</f>
        <v>4.478947368421052E-3</v>
      </c>
      <c r="F64" s="27" t="str">
        <f>VLOOKUP(A64,מכרז!$A$5:$I$587,3,0)</f>
        <v>קופסאת קרטון לארכיב בגודל רגיל עם מכסה עם הדפסה, פטנט פתיחה מהירה</v>
      </c>
      <c r="G64" s="27" t="str">
        <f>VLOOKUP(A64,מכרז!$A$5:$I$587,4,0)</f>
        <v>ראה מפרט טכני מספר 4 בגיליונות הבאים. כמות מינ' להזמנה ראשונה בלבד - 200 יח'.</v>
      </c>
      <c r="H64" s="27">
        <f>VLOOKUP(A64,מכרז!$A$5:$I$587,5,0)</f>
        <v>0</v>
      </c>
      <c r="I64" s="27" t="str">
        <f>VLOOKUP(A64,מכרז!$A$5:$I$587,7,0)</f>
        <v>יח</v>
      </c>
      <c r="J64" s="26">
        <f>VLOOKUP(A64,מכרז!$A$5:$I$587,8,0)</f>
        <v>4.4099999999999993</v>
      </c>
    </row>
    <row r="65" spans="1:10" ht="42.75" x14ac:dyDescent="0.2">
      <c r="A65" s="27">
        <v>62</v>
      </c>
      <c r="B65" s="39" t="str">
        <f>VLOOKUP(D65,'חלוקת אחוזים לכל רמת קטגוריה'!$D$3:$J$69,3,0)</f>
        <v>מוצרי איחסון, כריכה ואריזה</v>
      </c>
      <c r="C65" s="39" t="str">
        <f>VLOOKUP(D65,'חלוקת אחוזים לכל רמת קטגוריה'!$D$3:$J$69,2,0)</f>
        <v>קופסאות</v>
      </c>
      <c r="D65" s="27" t="str">
        <f>VLOOKUP(A65,מכרז!$A$5:$I$587,2,0)</f>
        <v>קופסאות גניזה וארכיב</v>
      </c>
      <c r="E65" s="88">
        <f>VLOOKUP(D65,'חלוקת אחוזים לכל רמת קטגוריה'!$D$3:$J$69,7,0)</f>
        <v>4.478947368421052E-3</v>
      </c>
      <c r="F65" s="27" t="str">
        <f>VLOOKUP(A65,מכרז!$A$5:$I$587,3,0)</f>
        <v>קופסאת קרטון לארכיב בגודל רגיל עם מכסה עם הדפסה</v>
      </c>
      <c r="G65" s="27" t="str">
        <f>VLOOKUP(A65,מכרז!$A$5:$I$587,4,0)</f>
        <v>ראה מפרט טכני מספר 4 א בגיליונות הבאים. כמות מינ' להזמנה ראשונה בלבד - 200 יח'.</v>
      </c>
      <c r="H65" s="27">
        <f>VLOOKUP(A65,מכרז!$A$5:$I$587,5,0)</f>
        <v>0</v>
      </c>
      <c r="I65" s="27" t="str">
        <f>VLOOKUP(A65,מכרז!$A$5:$I$587,7,0)</f>
        <v>יח</v>
      </c>
      <c r="J65" s="26">
        <f>VLOOKUP(A65,מכרז!$A$5:$I$587,8,0)</f>
        <v>4.4099999999999993</v>
      </c>
    </row>
    <row r="66" spans="1:10" ht="42.75" x14ac:dyDescent="0.2">
      <c r="A66" s="27">
        <v>63</v>
      </c>
      <c r="B66" s="39" t="str">
        <f>VLOOKUP(D66,'חלוקת אחוזים לכל רמת קטגוריה'!$D$3:$J$69,3,0)</f>
        <v>מוצרי איחסון, כריכה ואריזה</v>
      </c>
      <c r="C66" s="39" t="str">
        <f>VLOOKUP(D66,'חלוקת אחוזים לכל רמת קטגוריה'!$D$3:$J$69,2,0)</f>
        <v>קופסאות</v>
      </c>
      <c r="D66" s="27" t="str">
        <f>VLOOKUP(A66,מכרז!$A$5:$I$587,2,0)</f>
        <v>קופסאות גניזה וארכיב</v>
      </c>
      <c r="E66" s="88">
        <f>VLOOKUP(D66,'חלוקת אחוזים לכל רמת קטגוריה'!$D$3:$J$69,7,0)</f>
        <v>4.478947368421052E-3</v>
      </c>
      <c r="F66" s="27" t="str">
        <f>VLOOKUP(A66,מכרז!$A$5:$I$587,3,0)</f>
        <v>קופסאת קרטון בגודל רגיל לגניזה לצמיתות (עם ציפוי פנימי) עם מכסה ללא הדפסה</v>
      </c>
      <c r="G66" s="27" t="str">
        <f>VLOOKUP(A66,מכרז!$A$5:$I$587,4,0)</f>
        <v>ראה מפרט טכני מספר 5 בגיליונות הבאים</v>
      </c>
      <c r="H66" s="27">
        <f>VLOOKUP(A66,מכרז!$A$5:$I$587,5,0)</f>
        <v>0</v>
      </c>
      <c r="I66" s="27" t="str">
        <f>VLOOKUP(A66,מכרז!$A$5:$I$587,7,0)</f>
        <v>יח</v>
      </c>
      <c r="J66" s="26">
        <f>VLOOKUP(A66,מכרז!$A$5:$I$587,8,0)</f>
        <v>3.9690000000000007</v>
      </c>
    </row>
    <row r="67" spans="1:10" ht="42.75" x14ac:dyDescent="0.2">
      <c r="A67" s="27">
        <v>64</v>
      </c>
      <c r="B67" s="39" t="str">
        <f>VLOOKUP(D67,'חלוקת אחוזים לכל רמת קטגוריה'!$D$3:$J$69,3,0)</f>
        <v>מוצרי איחסון, כריכה ואריזה</v>
      </c>
      <c r="C67" s="39" t="str">
        <f>VLOOKUP(D67,'חלוקת אחוזים לכל רמת קטגוריה'!$D$3:$J$69,2,0)</f>
        <v>קופסאות</v>
      </c>
      <c r="D67" s="27" t="str">
        <f>VLOOKUP(A67,מכרז!$A$5:$I$587,2,0)</f>
        <v>קופסאות גניזה וארכיב</v>
      </c>
      <c r="E67" s="88">
        <f>VLOOKUP(D67,'חלוקת אחוזים לכל רמת קטגוריה'!$D$3:$J$69,7,0)</f>
        <v>4.478947368421052E-3</v>
      </c>
      <c r="F67" s="27" t="str">
        <f>VLOOKUP(A67,מכרז!$A$5:$I$587,3,0)</f>
        <v>קופסאת קרטון בגודל רגיל לגניזה לצמיתות (עם ציפוי פנימי) עם מכסה ועם הדפסה</v>
      </c>
      <c r="G67" s="27" t="str">
        <f>VLOOKUP(A67,מכרז!$A$5:$I$587,4,0)</f>
        <v>ראה מפרט טכני מספר 6 בגיליונות הבאים. כמות מינ' להזמנה ראשונה בלבד - 200 יח'.</v>
      </c>
      <c r="H67" s="27">
        <f>VLOOKUP(A67,מכרז!$A$5:$I$587,5,0)</f>
        <v>0</v>
      </c>
      <c r="I67" s="27" t="str">
        <f>VLOOKUP(A67,מכרז!$A$5:$I$587,7,0)</f>
        <v>יח</v>
      </c>
      <c r="J67" s="26">
        <f>VLOOKUP(A67,מכרז!$A$5:$I$587,8,0)</f>
        <v>3.0870000000000002</v>
      </c>
    </row>
    <row r="68" spans="1:10" ht="28.5" x14ac:dyDescent="0.2">
      <c r="A68" s="27">
        <v>65</v>
      </c>
      <c r="B68" s="39" t="str">
        <f>VLOOKUP(D68,'חלוקת אחוזים לכל רמת קטגוריה'!$D$3:$J$69,3,0)</f>
        <v>מוצרי איחסון, כריכה ואריזה</v>
      </c>
      <c r="C68" s="39" t="str">
        <f>VLOOKUP(D68,'חלוקת אחוזים לכל רמת קטגוריה'!$D$3:$J$69,2,0)</f>
        <v>קופסאות</v>
      </c>
      <c r="D68" s="27" t="str">
        <f>VLOOKUP(A68,מכרז!$A$5:$I$587,2,0)</f>
        <v>קופסאות גניזה וארכיב</v>
      </c>
      <c r="E68" s="88">
        <f>VLOOKUP(D68,'חלוקת אחוזים לכל רמת קטגוריה'!$D$3:$J$69,7,0)</f>
        <v>4.478947368421052E-3</v>
      </c>
      <c r="F68" s="27" t="str">
        <f>VLOOKUP(A68,מכרז!$A$5:$I$587,3,0)</f>
        <v>קופסאת קרטון לארכיב בגודל גדול עם מכסה בלי הדפסה</v>
      </c>
      <c r="G68" s="27" t="str">
        <f>VLOOKUP(A68,מכרז!$A$5:$I$587,4,0)</f>
        <v>ראה מפרט טכני מספר 7 בגיליונות הבאים</v>
      </c>
      <c r="H68" s="27">
        <f>VLOOKUP(A68,מכרז!$A$5:$I$587,5,0)</f>
        <v>0</v>
      </c>
      <c r="I68" s="27" t="str">
        <f>VLOOKUP(A68,מכרז!$A$5:$I$587,7,0)</f>
        <v>יח</v>
      </c>
      <c r="J68" s="26">
        <f>VLOOKUP(A68,מכרז!$A$5:$I$587,8,0)</f>
        <v>3.3075000000000001</v>
      </c>
    </row>
    <row r="69" spans="1:10" ht="14.25" customHeight="1" x14ac:dyDescent="0.2">
      <c r="A69" s="27">
        <v>66</v>
      </c>
      <c r="B69" s="39" t="str">
        <f>VLOOKUP(D69,'חלוקת אחוזים לכל רמת קטגוריה'!$D$3:$J$69,3,0)</f>
        <v>מוצרי איחסון, כריכה ואריזה</v>
      </c>
      <c r="C69" s="39" t="str">
        <f>VLOOKUP(D69,'חלוקת אחוזים לכל רמת קטגוריה'!$D$3:$J$69,2,0)</f>
        <v>קופסאות</v>
      </c>
      <c r="D69" s="27" t="str">
        <f>VLOOKUP(A69,מכרז!$A$5:$I$587,2,0)</f>
        <v>קופסאות גניזה וארכיב</v>
      </c>
      <c r="E69" s="88">
        <f>VLOOKUP(D69,'חלוקת אחוזים לכל רמת קטגוריה'!$D$3:$J$69,7,0)</f>
        <v>4.478947368421052E-3</v>
      </c>
      <c r="F69" s="27" t="str">
        <f>VLOOKUP(A69,מכרז!$A$5:$I$587,3,0)</f>
        <v>קופסאת קרטון לארכיב בגודל מיוחד עם מכסה בלי הדפסה</v>
      </c>
      <c r="G69" s="27" t="str">
        <f>VLOOKUP(A69,מכרז!$A$5:$I$587,4,0)</f>
        <v>ראה מפרט טכני מספר 8 בגיליונות הבאים</v>
      </c>
      <c r="H69" s="27">
        <f>VLOOKUP(A69,מכרז!$A$5:$I$587,5,0)</f>
        <v>0</v>
      </c>
      <c r="I69" s="27" t="str">
        <f>VLOOKUP(A69,מכרז!$A$5:$I$587,7,0)</f>
        <v>יח</v>
      </c>
      <c r="J69" s="26">
        <f>VLOOKUP(A69,מכרז!$A$5:$I$587,8,0)</f>
        <v>2.3446499999999997</v>
      </c>
    </row>
    <row r="70" spans="1:10" ht="28.5" x14ac:dyDescent="0.2">
      <c r="A70" s="27">
        <v>67</v>
      </c>
      <c r="B70" s="39" t="str">
        <f>VLOOKUP(D70,'חלוקת אחוזים לכל רמת קטגוריה'!$D$3:$J$69,3,0)</f>
        <v>מוצרי איחסון, כריכה ואריזה</v>
      </c>
      <c r="C70" s="39" t="str">
        <f>VLOOKUP(D70,'חלוקת אחוזים לכל רמת קטגוריה'!$D$3:$J$69,2,0)</f>
        <v>קופסאות</v>
      </c>
      <c r="D70" s="27" t="str">
        <f>VLOOKUP(A70,מכרז!$A$5:$I$587,2,0)</f>
        <v>קופסאות גניזה וארכיב</v>
      </c>
      <c r="E70" s="88">
        <f>VLOOKUP(D70,'חלוקת אחוזים לכל רמת קטגוריה'!$D$3:$J$69,7,0)</f>
        <v>4.478947368421052E-3</v>
      </c>
      <c r="F70" s="27" t="str">
        <f>VLOOKUP(A70,מכרז!$A$5:$I$587,3,0)</f>
        <v>קופסאת קרטון לארכיב בגודל 1/2 עם מכסה בלי הדפסה</v>
      </c>
      <c r="G70" s="27" t="str">
        <f>VLOOKUP(A70,מכרז!$A$5:$I$587,4,0)</f>
        <v>ראה מפרט טכני מספר 10 בגיליונות הבאים</v>
      </c>
      <c r="H70" s="27">
        <f>VLOOKUP(A70,מכרז!$A$5:$I$587,5,0)</f>
        <v>0</v>
      </c>
      <c r="I70" s="27" t="str">
        <f>VLOOKUP(A70,מכרז!$A$5:$I$587,7,0)</f>
        <v>יח</v>
      </c>
      <c r="J70" s="26">
        <f>VLOOKUP(A70,מכרז!$A$5:$I$587,8,0)</f>
        <v>2.2784999999999997</v>
      </c>
    </row>
    <row r="71" spans="1:10" ht="28.5" x14ac:dyDescent="0.2">
      <c r="A71" s="27">
        <v>68</v>
      </c>
      <c r="B71" s="39" t="str">
        <f>VLOOKUP(D71,'חלוקת אחוזים לכל רמת קטגוריה'!$D$3:$J$69,3,0)</f>
        <v>מוצרי איחסון, כריכה ואריזה</v>
      </c>
      <c r="C71" s="39" t="str">
        <f>VLOOKUP(D71,'חלוקת אחוזים לכל רמת קטגוריה'!$D$3:$J$69,2,0)</f>
        <v>קופסאות</v>
      </c>
      <c r="D71" s="27" t="str">
        <f>VLOOKUP(A71,מכרז!$A$5:$I$587,2,0)</f>
        <v>קופסאות גניזה וארכיב</v>
      </c>
      <c r="E71" s="88">
        <f>VLOOKUP(D71,'חלוקת אחוזים לכל רמת קטגוריה'!$D$3:$J$69,7,0)</f>
        <v>4.478947368421052E-3</v>
      </c>
      <c r="F71" s="27" t="str">
        <f>VLOOKUP(A71,מכרז!$A$5:$I$587,3,0)</f>
        <v>קופסאת קרטון לארכיב בגודל 1/6 עם מכסה בלי הדפסה</v>
      </c>
      <c r="G71" s="27" t="str">
        <f>VLOOKUP(A71,מכרז!$A$5:$I$587,4,0)</f>
        <v>ראה מפרט טכני מספר 11 בגיליונות הבאים</v>
      </c>
      <c r="H71" s="27">
        <f>VLOOKUP(A71,מכרז!$A$5:$I$587,5,0)</f>
        <v>0</v>
      </c>
      <c r="I71" s="27" t="str">
        <f>VLOOKUP(A71,מכרז!$A$5:$I$587,7,0)</f>
        <v>יח</v>
      </c>
      <c r="J71" s="26">
        <f>VLOOKUP(A71,מכרז!$A$5:$I$587,8,0)</f>
        <v>1.1392499999999999</v>
      </c>
    </row>
    <row r="72" spans="1:10" ht="28.5" x14ac:dyDescent="0.2">
      <c r="A72" s="27">
        <v>69</v>
      </c>
      <c r="B72" s="39" t="str">
        <f>VLOOKUP(D72,'חלוקת אחוזים לכל רמת קטגוריה'!$D$3:$J$69,3,0)</f>
        <v>מוצרי איחסון, כריכה ואריזה</v>
      </c>
      <c r="C72" s="39" t="str">
        <f>VLOOKUP(D72,'חלוקת אחוזים לכל רמת קטגוריה'!$D$3:$J$69,2,0)</f>
        <v>קופסאות</v>
      </c>
      <c r="D72" s="27" t="str">
        <f>VLOOKUP(A72,מכרז!$A$5:$I$587,2,0)</f>
        <v>קופסאות גניזה וארכיב</v>
      </c>
      <c r="E72" s="88">
        <f>VLOOKUP(D72,'חלוקת אחוזים לכל רמת קטגוריה'!$D$3:$J$69,7,0)</f>
        <v>4.478947368421052E-3</v>
      </c>
      <c r="F72" s="27" t="str">
        <f>VLOOKUP(A72,מכרז!$A$5:$I$587,3,0)</f>
        <v>גליל מפות  - אורך 50 ס"מ, קוטר 6 ס"מ</v>
      </c>
      <c r="G72" s="27" t="str">
        <f>VLOOKUP(A72,מכרז!$A$5:$I$587,4,0)</f>
        <v>גלילי קרטון לאחסון מפות ושרטוטים .עם שני פקקים מתאימים אחד לכל צד</v>
      </c>
      <c r="H72" s="27">
        <f>VLOOKUP(A72,מכרז!$A$5:$I$587,5,0)</f>
        <v>0</v>
      </c>
      <c r="I72" s="27" t="str">
        <f>VLOOKUP(A72,מכרז!$A$5:$I$587,7,0)</f>
        <v>יח</v>
      </c>
      <c r="J72" s="26">
        <f>VLOOKUP(A72,מכרז!$A$5:$I$587,8,0)</f>
        <v>5.6999249999999995</v>
      </c>
    </row>
    <row r="73" spans="1:10" ht="28.5" x14ac:dyDescent="0.2">
      <c r="A73" s="27">
        <v>70</v>
      </c>
      <c r="B73" s="39" t="str">
        <f>VLOOKUP(D73,'חלוקת אחוזים לכל רמת קטגוריה'!$D$3:$J$69,3,0)</f>
        <v>מוצרי איחסון, כריכה ואריזה</v>
      </c>
      <c r="C73" s="39" t="str">
        <f>VLOOKUP(D73,'חלוקת אחוזים לכל רמת קטגוריה'!$D$3:$J$69,2,0)</f>
        <v>קופסאות</v>
      </c>
      <c r="D73" s="27" t="str">
        <f>VLOOKUP(A73,מכרז!$A$5:$I$587,2,0)</f>
        <v>קופסאות גניזה וארכיב</v>
      </c>
      <c r="E73" s="88">
        <f>VLOOKUP(D73,'חלוקת אחוזים לכל רמת קטגוריה'!$D$3:$J$69,7,0)</f>
        <v>4.478947368421052E-3</v>
      </c>
      <c r="F73" s="27" t="str">
        <f>VLOOKUP(A73,מכרז!$A$5:$I$587,3,0)</f>
        <v>גליל מפות  - אורך 75 ס"מ, קוטר 6 ס"מ</v>
      </c>
      <c r="G73" s="27" t="str">
        <f>VLOOKUP(A73,מכרז!$A$5:$I$587,4,0)</f>
        <v>גלילי קרטון לאחסון מפות ושרטוטים .עם שני פקקים מתאימים אחד לכל צד</v>
      </c>
      <c r="H73" s="27">
        <f>VLOOKUP(A73,מכרז!$A$5:$I$587,5,0)</f>
        <v>0</v>
      </c>
      <c r="I73" s="27" t="str">
        <f>VLOOKUP(A73,מכרז!$A$5:$I$587,7,0)</f>
        <v>יח</v>
      </c>
      <c r="J73" s="26">
        <f>VLOOKUP(A73,מכרז!$A$5:$I$587,8,0)</f>
        <v>6.9641249999999992</v>
      </c>
    </row>
    <row r="74" spans="1:10" ht="28.5" x14ac:dyDescent="0.2">
      <c r="A74" s="27">
        <v>71</v>
      </c>
      <c r="B74" s="39" t="str">
        <f>VLOOKUP(D74,'חלוקת אחוזים לכל רמת קטגוריה'!$D$3:$J$69,3,0)</f>
        <v>מוצרי איחסון, כריכה ואריזה</v>
      </c>
      <c r="C74" s="39" t="str">
        <f>VLOOKUP(D74,'חלוקת אחוזים לכל רמת קטגוריה'!$D$3:$J$69,2,0)</f>
        <v>קופסאות</v>
      </c>
      <c r="D74" s="27" t="str">
        <f>VLOOKUP(A74,מכרז!$A$5:$I$587,2,0)</f>
        <v>קופסאות גניזה וארכיב</v>
      </c>
      <c r="E74" s="88">
        <f>VLOOKUP(D74,'חלוקת אחוזים לכל רמת קטגוריה'!$D$3:$J$69,7,0)</f>
        <v>4.478947368421052E-3</v>
      </c>
      <c r="F74" s="27" t="str">
        <f>VLOOKUP(A74,מכרז!$A$5:$I$587,3,0)</f>
        <v>גליל מפות  - אורך  100ס"מ, קוטר 6 ס"מ</v>
      </c>
      <c r="G74" s="27" t="str">
        <f>VLOOKUP(A74,מכרז!$A$5:$I$587,4,0)</f>
        <v>גלילי קרטון לאחסון מפות ושרטוטים .עם שני פקקים מתאימים אחד לכל צד</v>
      </c>
      <c r="H74" s="27">
        <f>VLOOKUP(A74,מכרז!$A$5:$I$587,5,0)</f>
        <v>0</v>
      </c>
      <c r="I74" s="27" t="str">
        <f>VLOOKUP(A74,מכרז!$A$5:$I$587,7,0)</f>
        <v>יח</v>
      </c>
      <c r="J74" s="26">
        <f>VLOOKUP(A74,מכרז!$A$5:$I$587,8,0)</f>
        <v>9.2855000000000008</v>
      </c>
    </row>
    <row r="75" spans="1:10" ht="14.25" customHeight="1" x14ac:dyDescent="0.2">
      <c r="A75" s="27">
        <v>72</v>
      </c>
      <c r="B75" s="39" t="str">
        <f>VLOOKUP(D75,'חלוקת אחוזים לכל רמת קטגוריה'!$D$3:$J$69,3,0)</f>
        <v>מוצרי איחסון, כריכה ואריזה</v>
      </c>
      <c r="C75" s="39" t="str">
        <f>VLOOKUP(D75,'חלוקת אחוזים לכל רמת קטגוריה'!$D$3:$J$69,2,0)</f>
        <v>קופסאות</v>
      </c>
      <c r="D75" s="27" t="str">
        <f>VLOOKUP(A75,מכרז!$A$5:$I$587,2,0)</f>
        <v>קופסאות גניזה וארכיב</v>
      </c>
      <c r="E75" s="88">
        <f>VLOOKUP(D75,'חלוקת אחוזים לכל רמת קטגוריה'!$D$3:$J$69,7,0)</f>
        <v>4.478947368421052E-3</v>
      </c>
      <c r="F75" s="27" t="str">
        <f>VLOOKUP(A75,מכרז!$A$5:$I$587,3,0)</f>
        <v>גליל מפות  - אורך 60 ס"מ, קוטר 4 ס"מ</v>
      </c>
      <c r="G75" s="27" t="str">
        <f>VLOOKUP(A75,מכרז!$A$5:$I$587,4,0)</f>
        <v>גלילי קרטון לאחסון מפות ושרטוטים .עם שני פקקים מתאימים אחד לכל צד</v>
      </c>
      <c r="H75" s="27">
        <f>VLOOKUP(A75,מכרז!$A$5:$I$587,5,0)</f>
        <v>0</v>
      </c>
      <c r="I75" s="27" t="str">
        <f>VLOOKUP(A75,מכרז!$A$5:$I$587,7,0)</f>
        <v>יח</v>
      </c>
      <c r="J75" s="26">
        <f>VLOOKUP(A75,מכרז!$A$5:$I$587,8,0)</f>
        <v>6.8399099999999979</v>
      </c>
    </row>
    <row r="76" spans="1:10" ht="28.5" x14ac:dyDescent="0.2">
      <c r="A76" s="27">
        <v>73</v>
      </c>
      <c r="B76" s="39" t="str">
        <f>VLOOKUP(D76,'חלוקת אחוזים לכל רמת קטגוריה'!$D$3:$J$69,3,0)</f>
        <v>מוצרי איחסון, כריכה ואריזה</v>
      </c>
      <c r="C76" s="39" t="str">
        <f>VLOOKUP(D76,'חלוקת אחוזים לכל רמת קטגוריה'!$D$3:$J$69,2,0)</f>
        <v>קופסאות</v>
      </c>
      <c r="D76" s="27" t="str">
        <f>VLOOKUP(A76,מכרז!$A$5:$I$587,2,0)</f>
        <v>קופסאות גניזה וארכיב</v>
      </c>
      <c r="E76" s="88">
        <f>VLOOKUP(D76,'חלוקת אחוזים לכל רמת קטגוריה'!$D$3:$J$69,7,0)</f>
        <v>4.478947368421052E-3</v>
      </c>
      <c r="F76" s="27" t="str">
        <f>VLOOKUP(A76,מכרז!$A$5:$I$587,3,0)</f>
        <v>מכסה למיכל ארכיב גניזה (רחב)</v>
      </c>
      <c r="G76" s="27" t="str">
        <f>VLOOKUP(A76,מכרז!$A$5:$I$587,4,0)</f>
        <v>מכסה למיכל ארכיב גניזה (רחב)</v>
      </c>
      <c r="H76" s="27">
        <f>VLOOKUP(A76,מכרז!$A$5:$I$587,5,0)</f>
        <v>0</v>
      </c>
      <c r="I76" s="27" t="str">
        <f>VLOOKUP(A76,מכרז!$A$5:$I$587,7,0)</f>
        <v>יח'</v>
      </c>
      <c r="J76" s="26">
        <f>VLOOKUP(A76,מכרז!$A$5:$I$587,8,0)</f>
        <v>0.84905172413793117</v>
      </c>
    </row>
    <row r="77" spans="1:10" ht="14.25" customHeight="1" x14ac:dyDescent="0.2">
      <c r="A77" s="27">
        <v>74</v>
      </c>
      <c r="B77" s="39" t="str">
        <f>VLOOKUP(D77,'חלוקת אחוזים לכל רמת קטגוריה'!$D$3:$J$69,3,0)</f>
        <v>מוצרי איחסון, כריכה ואריזה</v>
      </c>
      <c r="C77" s="39" t="str">
        <f>VLOOKUP(D77,'חלוקת אחוזים לכל רמת קטגוריה'!$D$3:$J$69,2,0)</f>
        <v>קופסאות</v>
      </c>
      <c r="D77" s="27" t="str">
        <f>VLOOKUP(A77,מכרז!$A$5:$I$587,2,0)</f>
        <v>קופסאות וכרטסות קרטון ופלסטיק</v>
      </c>
      <c r="E77" s="88">
        <f>VLOOKUP(D77,'חלוקת אחוזים לכל רמת קטגוריה'!$D$3:$J$69,7,0)</f>
        <v>4.8999999999999998E-4</v>
      </c>
      <c r="F77" s="27" t="str">
        <f>VLOOKUP(A77,מכרז!$A$5:$I$587,3,0)</f>
        <v>גליל לנשיאת שרטוטים ומפות-רחב</v>
      </c>
      <c r="G77" s="27" t="str">
        <f>VLOOKUP(A77,מכרז!$A$5:$I$587,4,0)</f>
        <v>גליל עשוי פלסטיק עם מכסה ורצועת נשיאה על כתף, מיועד לשמירה ולניוד מפות ושרטוטים, עמיד בפני מים</v>
      </c>
      <c r="H77" s="27">
        <f>VLOOKUP(A77,מכרז!$A$5:$I$587,5,0)</f>
        <v>0</v>
      </c>
      <c r="I77" s="27" t="str">
        <f>VLOOKUP(A77,מכרז!$A$5:$I$587,7,0)</f>
        <v>יח</v>
      </c>
      <c r="J77" s="26">
        <f>VLOOKUP(A77,מכרז!$A$5:$I$587,8,0)</f>
        <v>21.620024999999998</v>
      </c>
    </row>
    <row r="78" spans="1:10" ht="57" x14ac:dyDescent="0.2">
      <c r="A78" s="27">
        <v>75</v>
      </c>
      <c r="B78" s="39" t="str">
        <f>VLOOKUP(D78,'חלוקת אחוזים לכל רמת קטגוריה'!$D$3:$J$69,3,0)</f>
        <v>מוצרי איחסון, כריכה ואריזה</v>
      </c>
      <c r="C78" s="39" t="str">
        <f>VLOOKUP(D78,'חלוקת אחוזים לכל רמת קטגוריה'!$D$3:$J$69,2,0)</f>
        <v>קופסאות</v>
      </c>
      <c r="D78" s="27" t="str">
        <f>VLOOKUP(A78,מכרז!$A$5:$I$587,2,0)</f>
        <v>קופסאות וכרטסות קרטון ופלסטיק</v>
      </c>
      <c r="E78" s="88">
        <f>VLOOKUP(D78,'חלוקת אחוזים לכל רמת קטגוריה'!$D$3:$J$69,7,0)</f>
        <v>4.8999999999999998E-4</v>
      </c>
      <c r="F78" s="27" t="str">
        <f>VLOOKUP(A78,מכרז!$A$5:$I$587,3,0)</f>
        <v>קופסת קרטון קשיח  לאיחסון קטלוגים, חוברות וכד'</v>
      </c>
      <c r="G78" s="27" t="str">
        <f>VLOOKUP(A78,מכרז!$A$5:$I$587,4,0)</f>
        <v>קופסת קרטון קשיח לאחסנת חוברות וקטלוגים , ציפוי מנייר, רוחב 9 ס"מ ,
גובה 30 ס"מ,
עומק 26 ס"מ.</v>
      </c>
      <c r="H78" s="27">
        <f>VLOOKUP(A78,מכרז!$A$5:$I$587,5,0)</f>
        <v>0</v>
      </c>
      <c r="I78" s="27" t="str">
        <f>VLOOKUP(A78,מכרז!$A$5:$I$587,7,0)</f>
        <v>יח</v>
      </c>
      <c r="J78" s="26">
        <f>VLOOKUP(A78,מכרז!$A$5:$I$587,8,0)</f>
        <v>3.3056624999999999</v>
      </c>
    </row>
    <row r="79" spans="1:10" ht="42.75" x14ac:dyDescent="0.2">
      <c r="A79" s="27">
        <v>76</v>
      </c>
      <c r="B79" s="39" t="str">
        <f>VLOOKUP(D79,'חלוקת אחוזים לכל רמת קטגוריה'!$D$3:$J$69,3,0)</f>
        <v>מוצרי איחסון, כריכה ואריזה</v>
      </c>
      <c r="C79" s="39" t="str">
        <f>VLOOKUP(D79,'חלוקת אחוזים לכל רמת קטגוריה'!$D$3:$J$69,2,0)</f>
        <v>קופסאות</v>
      </c>
      <c r="D79" s="27" t="str">
        <f>VLOOKUP(A79,מכרז!$A$5:$I$587,2,0)</f>
        <v>קופסאות וכרטסות קרטון ופלסטיק</v>
      </c>
      <c r="E79" s="88">
        <f>VLOOKUP(D79,'חלוקת אחוזים לכל רמת קטגוריה'!$D$3:$J$69,7,0)</f>
        <v>4.8999999999999998E-4</v>
      </c>
      <c r="F79" s="27" t="str">
        <f>VLOOKUP(A79,מכרז!$A$5:$I$587,3,0)</f>
        <v>קופסת פלסטיק לאיחסון קטלוגים, חוברות וכד' אפור/לבן</v>
      </c>
      <c r="G79" s="27" t="str">
        <f>VLOOKUP(A79,מכרז!$A$5:$I$587,4,0)</f>
        <v>קופסת פלסטיק קשיח לאחסנת חוברות וקטלוגים , רוחב 9 ס"מ</v>
      </c>
      <c r="H79" s="27">
        <f>VLOOKUP(A79,מכרז!$A$5:$I$587,5,0)</f>
        <v>0</v>
      </c>
      <c r="I79" s="27" t="str">
        <f>VLOOKUP(A79,מכרז!$A$5:$I$587,7,0)</f>
        <v>יח</v>
      </c>
      <c r="J79" s="26">
        <f>VLOOKUP(A79,מכרז!$A$5:$I$587,8,0)</f>
        <v>6.2438249999999993</v>
      </c>
    </row>
    <row r="80" spans="1:10" ht="42.75" x14ac:dyDescent="0.2">
      <c r="A80" s="27">
        <v>77</v>
      </c>
      <c r="B80" s="39" t="str">
        <f>VLOOKUP(D80,'חלוקת אחוזים לכל רמת קטגוריה'!$D$3:$J$69,3,0)</f>
        <v>מוצרי איחסון, כריכה ואריזה</v>
      </c>
      <c r="C80" s="39" t="str">
        <f>VLOOKUP(D80,'חלוקת אחוזים לכל רמת קטגוריה'!$D$3:$J$69,2,0)</f>
        <v>קופסאות</v>
      </c>
      <c r="D80" s="27" t="str">
        <f>VLOOKUP(A80,מכרז!$A$5:$I$587,2,0)</f>
        <v>קופסאות וכרטסות קרטון ופלסטיק</v>
      </c>
      <c r="E80" s="88">
        <f>VLOOKUP(D80,'חלוקת אחוזים לכל רמת קטגוריה'!$D$3:$J$69,7,0)</f>
        <v>4.8999999999999998E-4</v>
      </c>
      <c r="F80" s="27" t="str">
        <f>VLOOKUP(A80,מכרז!$A$5:$I$587,3,0)</f>
        <v>קופסת פלסטיק לאיחסון קטלוגים, חוברות וכד'  שחור</v>
      </c>
      <c r="G80" s="27" t="str">
        <f>VLOOKUP(A80,מכרז!$A$5:$I$587,4,0)</f>
        <v>קופסת פלסטיק קשיח לאחסנת חוברות וקטלוגים , רוחב 9 ס"מ</v>
      </c>
      <c r="H80" s="27">
        <f>VLOOKUP(A80,מכרז!$A$5:$I$587,5,0)</f>
        <v>0</v>
      </c>
      <c r="I80" s="27" t="str">
        <f>VLOOKUP(A80,מכרז!$A$5:$I$587,7,0)</f>
        <v>יח</v>
      </c>
      <c r="J80" s="26">
        <f>VLOOKUP(A80,מכרז!$A$5:$I$587,8,0)</f>
        <v>6.2438249999999993</v>
      </c>
    </row>
    <row r="81" spans="1:10" ht="42.75" x14ac:dyDescent="0.2">
      <c r="A81" s="27">
        <v>78</v>
      </c>
      <c r="B81" s="39" t="str">
        <f>VLOOKUP(D81,'חלוקת אחוזים לכל רמת קטגוריה'!$D$3:$J$69,3,0)</f>
        <v>מוצרי איחסון, כריכה ואריזה</v>
      </c>
      <c r="C81" s="39" t="str">
        <f>VLOOKUP(D81,'חלוקת אחוזים לכל רמת קטגוריה'!$D$3:$J$69,2,0)</f>
        <v>קופסאות</v>
      </c>
      <c r="D81" s="27" t="str">
        <f>VLOOKUP(A81,מכרז!$A$5:$I$587,2,0)</f>
        <v>קופסאות וכרטסות קרטון ופלסטיק</v>
      </c>
      <c r="E81" s="88">
        <f>VLOOKUP(D81,'חלוקת אחוזים לכל רמת קטגוריה'!$D$3:$J$69,7,0)</f>
        <v>4.8999999999999998E-4</v>
      </c>
      <c r="F81" s="27" t="str">
        <f>VLOOKUP(A81,מכרז!$A$5:$I$587,3,0)</f>
        <v xml:space="preserve">קרטון דואר 7 - 600/400/400 </v>
      </c>
      <c r="G81" s="27" t="str">
        <f>VLOOKUP(A81,מכרז!$A$5:$I$587,4,0)</f>
        <v xml:space="preserve"> ראה מפרט טכני מספר 21 בגליונות הבאים</v>
      </c>
      <c r="H81" s="27">
        <f>VLOOKUP(A81,מכרז!$A$5:$I$587,5,0)</f>
        <v>0</v>
      </c>
      <c r="I81" s="27" t="str">
        <f>VLOOKUP(A81,מכרז!$A$5:$I$587,7,0)</f>
        <v>יח'</v>
      </c>
      <c r="J81" s="26">
        <f>VLOOKUP(A81,מכרז!$A$5:$I$587,8,0)</f>
        <v>6.6150000000000002</v>
      </c>
    </row>
    <row r="82" spans="1:10" ht="42.75" x14ac:dyDescent="0.2">
      <c r="A82" s="27">
        <v>79</v>
      </c>
      <c r="B82" s="39" t="str">
        <f>VLOOKUP(D82,'חלוקת אחוזים לכל רמת קטגוריה'!$D$3:$J$69,3,0)</f>
        <v>מוצרי איחסון, כריכה ואריזה</v>
      </c>
      <c r="C82" s="39" t="str">
        <f>VLOOKUP(D82,'חלוקת אחוזים לכל רמת קטגוריה'!$D$3:$J$69,2,0)</f>
        <v>קופסאות</v>
      </c>
      <c r="D82" s="27" t="str">
        <f>VLOOKUP(A82,מכרז!$A$5:$I$587,2,0)</f>
        <v>קופסאות וכרטסות קרטון ופלסטיק</v>
      </c>
      <c r="E82" s="88">
        <f>VLOOKUP(D82,'חלוקת אחוזים לכל רמת קטגוריה'!$D$3:$J$69,7,0)</f>
        <v>4.8999999999999998E-4</v>
      </c>
      <c r="F82" s="27" t="str">
        <f>VLOOKUP(A82,מכרז!$A$5:$I$587,3,0)</f>
        <v>קופסא לקטלוג-ויזנר</v>
      </c>
      <c r="G82" s="27" t="str">
        <f>VLOOKUP(A82,מכרז!$A$5:$I$587,4,0)</f>
        <v>מיכל איחסון לתיקי ויזנר בצבע אפור</v>
      </c>
      <c r="H82" s="27">
        <f>VLOOKUP(A82,מכרז!$A$5:$I$587,5,0)</f>
        <v>0</v>
      </c>
      <c r="I82" s="27" t="str">
        <f>VLOOKUP(A82,מכרז!$A$5:$I$587,7,0)</f>
        <v>יח</v>
      </c>
      <c r="J82" s="26">
        <f>VLOOKUP(A82,מכרז!$A$5:$I$587,8,0)</f>
        <v>11.491725000000001</v>
      </c>
    </row>
    <row r="83" spans="1:10" ht="42.75" x14ac:dyDescent="0.2">
      <c r="A83" s="27">
        <v>80</v>
      </c>
      <c r="B83" s="39" t="str">
        <f>VLOOKUP(D83,'חלוקת אחוזים לכל רמת קטגוריה'!$D$3:$J$69,3,0)</f>
        <v>מוצרי איחסון, כריכה ואריזה</v>
      </c>
      <c r="C83" s="39" t="str">
        <f>VLOOKUP(D83,'חלוקת אחוזים לכל רמת קטגוריה'!$D$3:$J$69,2,0)</f>
        <v>קופסאות</v>
      </c>
      <c r="D83" s="27" t="str">
        <f>VLOOKUP(A83,מכרז!$A$5:$I$587,2,0)</f>
        <v>קופסאות וכרטסות קרטון ופלסטיק</v>
      </c>
      <c r="E83" s="88">
        <f>VLOOKUP(D83,'חלוקת אחוזים לכל רמת קטגוריה'!$D$3:$J$69,7,0)</f>
        <v>4.8999999999999998E-4</v>
      </c>
      <c r="F83" s="27" t="str">
        <f>VLOOKUP(A83,מכרז!$A$5:$I$587,3,0)</f>
        <v>קופסת קרטון  לכרטיסיות מס' 1</v>
      </c>
      <c r="G83" s="27" t="str">
        <f>VLOOKUP(A83,מכרז!$A$5:$I$587,4,0)</f>
        <v>כרטסת קרטון מצופה למינציה , מידות 10*14*10</v>
      </c>
      <c r="H83" s="27">
        <f>VLOOKUP(A83,מכרז!$A$5:$I$587,5,0)</f>
        <v>0</v>
      </c>
      <c r="I83" s="27" t="str">
        <f>VLOOKUP(A83,מכרז!$A$5:$I$587,7,0)</f>
        <v>יח</v>
      </c>
      <c r="J83" s="26">
        <f>VLOOKUP(A83,מכרז!$A$5:$I$587,8,0)</f>
        <v>4.0388250000000001</v>
      </c>
    </row>
    <row r="84" spans="1:10" ht="42.75" x14ac:dyDescent="0.2">
      <c r="A84" s="27">
        <v>81</v>
      </c>
      <c r="B84" s="39" t="str">
        <f>VLOOKUP(D84,'חלוקת אחוזים לכל רמת קטגוריה'!$D$3:$J$69,3,0)</f>
        <v>מוצרי איחסון, כריכה ואריזה</v>
      </c>
      <c r="C84" s="39" t="str">
        <f>VLOOKUP(D84,'חלוקת אחוזים לכל רמת קטגוריה'!$D$3:$J$69,2,0)</f>
        <v>קופסאות</v>
      </c>
      <c r="D84" s="27" t="str">
        <f>VLOOKUP(A84,מכרז!$A$5:$I$587,2,0)</f>
        <v>קופסאות וכרטסות קרטון ופלסטיק</v>
      </c>
      <c r="E84" s="88">
        <f>VLOOKUP(D84,'חלוקת אחוזים לכל רמת קטגוריה'!$D$3:$J$69,7,0)</f>
        <v>4.8999999999999998E-4</v>
      </c>
      <c r="F84" s="27" t="str">
        <f>VLOOKUP(A84,מכרז!$A$5:$I$587,3,0)</f>
        <v>קופסא לכרטיסיות מס' 2</v>
      </c>
      <c r="G84" s="27" t="str">
        <f>VLOOKUP(A84,מכרז!$A$5:$I$587,4,0)</f>
        <v>כרטסת קרטון מצופה למינציה , מידות 12*16*11.5</v>
      </c>
      <c r="H84" s="27">
        <f>VLOOKUP(A84,מכרז!$A$5:$I$587,5,0)</f>
        <v>0</v>
      </c>
      <c r="I84" s="27" t="str">
        <f>VLOOKUP(A84,מכרז!$A$5:$I$587,7,0)</f>
        <v>יח</v>
      </c>
      <c r="J84" s="26">
        <f>VLOOKUP(A84,מכרז!$A$5:$I$587,8,0)</f>
        <v>4.7738250000000004</v>
      </c>
    </row>
    <row r="85" spans="1:10" ht="14.25" customHeight="1" x14ac:dyDescent="0.2">
      <c r="A85" s="27">
        <v>82</v>
      </c>
      <c r="B85" s="39" t="str">
        <f>VLOOKUP(D85,'חלוקת אחוזים לכל רמת קטגוריה'!$D$3:$J$69,3,0)</f>
        <v>מוצרי איחסון, כריכה ואריזה</v>
      </c>
      <c r="C85" s="39" t="str">
        <f>VLOOKUP(D85,'חלוקת אחוזים לכל רמת קטגוריה'!$D$3:$J$69,2,0)</f>
        <v>קופסאות</v>
      </c>
      <c r="D85" s="27" t="str">
        <f>VLOOKUP(A85,מכרז!$A$5:$I$587,2,0)</f>
        <v>קופסאות וכרטסות קרטון ופלסטיק</v>
      </c>
      <c r="E85" s="88">
        <f>VLOOKUP(D85,'חלוקת אחוזים לכל רמת קטגוריה'!$D$3:$J$69,7,0)</f>
        <v>4.8999999999999998E-4</v>
      </c>
      <c r="F85" s="27" t="str">
        <f>VLOOKUP(A85,מכרז!$A$5:$I$587,3,0)</f>
        <v>קופסא לכרטיסיות מס' 3</v>
      </c>
      <c r="G85" s="27" t="str">
        <f>VLOOKUP(A85,מכרז!$A$5:$I$587,4,0)</f>
        <v>כרטסת קרטון מצופה למינציה , מידות 14*22*16</v>
      </c>
      <c r="H85" s="27">
        <f>VLOOKUP(A85,מכרז!$A$5:$I$587,5,0)</f>
        <v>0</v>
      </c>
      <c r="I85" s="27" t="str">
        <f>VLOOKUP(A85,מכרז!$A$5:$I$587,7,0)</f>
        <v>יח</v>
      </c>
      <c r="J85" s="26">
        <f>VLOOKUP(A85,מכרז!$A$5:$I$587,8,0)</f>
        <v>7.9159499999999978</v>
      </c>
    </row>
    <row r="86" spans="1:10" ht="42.75" x14ac:dyDescent="0.2">
      <c r="A86" s="27">
        <v>83</v>
      </c>
      <c r="B86" s="39" t="str">
        <f>VLOOKUP(D86,'חלוקת אחוזים לכל רמת קטגוריה'!$D$3:$J$69,3,0)</f>
        <v>מוצרי איחסון, כריכה ואריזה</v>
      </c>
      <c r="C86" s="39" t="str">
        <f>VLOOKUP(D86,'חלוקת אחוזים לכל רמת קטגוריה'!$D$3:$J$69,2,0)</f>
        <v>קופסאות</v>
      </c>
      <c r="D86" s="27" t="str">
        <f>VLOOKUP(A86,מכרז!$A$5:$I$587,2,0)</f>
        <v>קופסאות וכרטסות קרטון ופלסטיק</v>
      </c>
      <c r="E86" s="88">
        <f>VLOOKUP(D86,'חלוקת אחוזים לכל רמת קטגוריה'!$D$3:$J$69,7,0)</f>
        <v>4.8999999999999998E-4</v>
      </c>
      <c r="F86" s="27" t="str">
        <f>VLOOKUP(A86,מכרז!$A$5:$I$587,3,0)</f>
        <v>קופסא לכרטיסיות מס' 4</v>
      </c>
      <c r="G86" s="27" t="str">
        <f>VLOOKUP(A86,מכרז!$A$5:$I$587,4,0)</f>
        <v>כרטסת קרטון מצופה למינציה , מידות 14.5*27*19.5</v>
      </c>
      <c r="H86" s="27">
        <f>VLOOKUP(A86,מכרז!$A$5:$I$587,5,0)</f>
        <v>0</v>
      </c>
      <c r="I86" s="27" t="str">
        <f>VLOOKUP(A86,מכרז!$A$5:$I$587,7,0)</f>
        <v>יח</v>
      </c>
      <c r="J86" s="26">
        <f>VLOOKUP(A86,מכרז!$A$5:$I$587,8,0)</f>
        <v>7.9637250000000002</v>
      </c>
    </row>
    <row r="87" spans="1:10" ht="28.5" x14ac:dyDescent="0.2">
      <c r="A87" s="27">
        <v>84</v>
      </c>
      <c r="B87" s="39" t="str">
        <f>VLOOKUP(D87,'חלוקת אחוזים לכל רמת קטגוריה'!$D$3:$J$69,3,0)</f>
        <v>מוצרי איחסון, כריכה ואריזה</v>
      </c>
      <c r="C87" s="39" t="str">
        <f>VLOOKUP(D87,'חלוקת אחוזים לכל רמת קטגוריה'!$D$3:$J$69,2,0)</f>
        <v>ציוד כריכה ומיון</v>
      </c>
      <c r="D87" s="27" t="str">
        <f>VLOOKUP(A87,מכרז!$A$5:$I$587,2,0)</f>
        <v>חבילת חוצצים</v>
      </c>
      <c r="E87" s="88">
        <f>VLOOKUP(D87,'חלוקת אחוזים לכל רמת קטגוריה'!$D$3:$J$69,7,0)</f>
        <v>3.2499999999999999E-4</v>
      </c>
      <c r="F87" s="27" t="str">
        <f>VLOOKUP(A87,מכרז!$A$5:$I$587,3,0)</f>
        <v>חוצצים מנילה  לבן  חבילה 70 יחידות</v>
      </c>
      <c r="G87" s="27" t="str">
        <f>VLOOKUP(A87,מכרז!$A$5:$I$587,4,0)</f>
        <v>חוצץ פוליו בצבע לבן, גודל פוליו, 70 יחידות בחבילה</v>
      </c>
      <c r="H87" s="27">
        <f>VLOOKUP(A87,מכרז!$A$5:$I$587,5,0)</f>
        <v>0</v>
      </c>
      <c r="I87" s="27" t="str">
        <f>VLOOKUP(A87,מכרז!$A$5:$I$587,7,0)</f>
        <v>חב</v>
      </c>
      <c r="J87" s="26">
        <f>VLOOKUP(A87,מכרז!$A$5:$I$587,8,0)</f>
        <v>8.0813250000000014</v>
      </c>
    </row>
    <row r="88" spans="1:10" ht="14.25" customHeight="1" x14ac:dyDescent="0.2">
      <c r="A88" s="27">
        <v>85</v>
      </c>
      <c r="B88" s="39" t="str">
        <f>VLOOKUP(D88,'חלוקת אחוזים לכל רמת קטגוריה'!$D$3:$J$69,3,0)</f>
        <v>מוצרי איחסון, כריכה ואריזה</v>
      </c>
      <c r="C88" s="39" t="str">
        <f>VLOOKUP(D88,'חלוקת אחוזים לכל רמת קטגוריה'!$D$3:$J$69,2,0)</f>
        <v>ציוד כריכה ומיון</v>
      </c>
      <c r="D88" s="27" t="str">
        <f>VLOOKUP(A88,מכרז!$A$5:$I$587,2,0)</f>
        <v>חבילת חוצצים</v>
      </c>
      <c r="E88" s="88">
        <f>VLOOKUP(D88,'חלוקת אחוזים לכל רמת קטגוריה'!$D$3:$J$69,7,0)</f>
        <v>3.2499999999999999E-4</v>
      </c>
      <c r="F88" s="27" t="str">
        <f>VLOOKUP(A88,מכרז!$A$5:$I$587,3,0)</f>
        <v>חוצצים מנילה A4 צבעוני  חבילה 70 יחידות</v>
      </c>
      <c r="G88" s="27" t="str">
        <f>VLOOKUP(A88,מכרז!$A$5:$I$587,4,0)</f>
        <v>חוצצים למידה A4 בצבעים עם חירור לתיוק בתוך קלסרים או תיקים עשוי מנילה 180 גרם, 70 יחידות בחבילה</v>
      </c>
      <c r="H88" s="27">
        <f>VLOOKUP(A88,מכרז!$A$5:$I$587,5,0)</f>
        <v>0</v>
      </c>
      <c r="I88" s="27" t="str">
        <f>VLOOKUP(A88,מכרז!$A$5:$I$587,7,0)</f>
        <v>חב</v>
      </c>
      <c r="J88" s="26">
        <f>VLOOKUP(A88,מכרז!$A$5:$I$587,8,0)</f>
        <v>6.7619999999999996</v>
      </c>
    </row>
    <row r="89" spans="1:10" ht="42.75" x14ac:dyDescent="0.2">
      <c r="A89" s="27">
        <v>86</v>
      </c>
      <c r="B89" s="39" t="str">
        <f>VLOOKUP(D89,'חלוקת אחוזים לכל רמת קטגוריה'!$D$3:$J$69,3,0)</f>
        <v>מוצרי איחסון, כריכה ואריזה</v>
      </c>
      <c r="C89" s="39" t="str">
        <f>VLOOKUP(D89,'חלוקת אחוזים לכל רמת קטגוריה'!$D$3:$J$69,2,0)</f>
        <v>ציוד כריכה ומיון</v>
      </c>
      <c r="D89" s="27" t="str">
        <f>VLOOKUP(A89,מכרז!$A$5:$I$587,2,0)</f>
        <v>חבילת חוצצים</v>
      </c>
      <c r="E89" s="88">
        <f>VLOOKUP(D89,'חלוקת אחוזים לכל רמת קטגוריה'!$D$3:$J$69,7,0)</f>
        <v>3.2499999999999999E-4</v>
      </c>
      <c r="F89" s="27" t="str">
        <f>VLOOKUP(A89,מכרז!$A$5:$I$587,3,0)</f>
        <v>חוצצים מנילה פוליו צבעוני חבילה 70 יחידות</v>
      </c>
      <c r="G89" s="27" t="str">
        <f>VLOOKUP(A89,מכרז!$A$5:$I$587,4,0)</f>
        <v>חוצצים  למידה פוליו (21*33) בצבעים עם חירור לתיוק בתוך קלסרים או תיקים, עשוי מנילה 180 גרם, 70 יחידות בחבילה</v>
      </c>
      <c r="H89" s="27">
        <f>VLOOKUP(A89,מכרז!$A$5:$I$587,5,0)</f>
        <v>0</v>
      </c>
      <c r="I89" s="27" t="str">
        <f>VLOOKUP(A89,מכרז!$A$5:$I$587,7,0)</f>
        <v>חב</v>
      </c>
      <c r="J89" s="26">
        <f>VLOOKUP(A89,מכרז!$A$5:$I$587,8,0)</f>
        <v>5.6569275000000001</v>
      </c>
    </row>
    <row r="90" spans="1:10" ht="42.75" x14ac:dyDescent="0.2">
      <c r="A90" s="27">
        <v>87</v>
      </c>
      <c r="B90" s="39" t="str">
        <f>VLOOKUP(D90,'חלוקת אחוזים לכל רמת קטגוריה'!$D$3:$J$69,3,0)</f>
        <v>מוצרי איחסון, כריכה ואריזה</v>
      </c>
      <c r="C90" s="39" t="str">
        <f>VLOOKUP(D90,'חלוקת אחוזים לכל רמת קטגוריה'!$D$3:$J$69,2,0)</f>
        <v>ציוד כריכה ומיון</v>
      </c>
      <c r="D90" s="27" t="str">
        <f>VLOOKUP(A90,מכרז!$A$5:$I$587,2,0)</f>
        <v>חבילת חוצצים</v>
      </c>
      <c r="E90" s="88">
        <f>VLOOKUP(D90,'חלוקת אחוזים לכל רמת קטגוריה'!$D$3:$J$69,7,0)</f>
        <v>3.2499999999999999E-4</v>
      </c>
      <c r="F90" s="27" t="str">
        <f>VLOOKUP(A90,מכרז!$A$5:$I$587,3,0)</f>
        <v>חוצצים מבריסטול דמוי קלף 180 גרם מידה פוליו,  70  יחידות בחבילה</v>
      </c>
      <c r="G90" s="27" t="str">
        <f>VLOOKUP(A90,מכרז!$A$5:$I$587,4,0)</f>
        <v>חוצץ מבריסטול דמוי קלף , מתאים להכנת תעודות הוקרה, 180 גרם, מידות 25/35 70 יחידות בחבילה</v>
      </c>
      <c r="H90" s="27">
        <f>VLOOKUP(A90,מכרז!$A$5:$I$587,5,0)</f>
        <v>0</v>
      </c>
      <c r="I90" s="27" t="str">
        <f>VLOOKUP(A90,מכרז!$A$5:$I$587,7,0)</f>
        <v>חב</v>
      </c>
      <c r="J90" s="26">
        <f>VLOOKUP(A90,מכרז!$A$5:$I$587,8,0)</f>
        <v>11.756324999999999</v>
      </c>
    </row>
    <row r="91" spans="1:10" ht="28.5" x14ac:dyDescent="0.2">
      <c r="A91" s="27">
        <v>88</v>
      </c>
      <c r="B91" s="39" t="str">
        <f>VLOOKUP(D91,'חלוקת אחוזים לכל רמת קטגוריה'!$D$3:$J$69,3,0)</f>
        <v>מוצרי איחסון, כריכה ואריזה</v>
      </c>
      <c r="C91" s="39" t="str">
        <f>VLOOKUP(D91,'חלוקת אחוזים לכל רמת קטגוריה'!$D$3:$J$69,2,0)</f>
        <v>ציוד כריכה ומיון</v>
      </c>
      <c r="D91" s="27" t="str">
        <f>VLOOKUP(A91,מכרז!$A$5:$I$587,2,0)</f>
        <v>כרטיס שורה</v>
      </c>
      <c r="E91" s="88">
        <f>VLOOKUP(D91,'חלוקת אחוזים לכל רמת קטגוריה'!$D$3:$J$69,7,0)</f>
        <v>2.5000000000000001E-5</v>
      </c>
      <c r="F91" s="27" t="str">
        <f>VLOOKUP(A91,מכרז!$A$5:$I$587,3,0)</f>
        <v>כרטיס שורה מספר 1 חבילה 200 יחידות</v>
      </c>
      <c r="G91" s="27" t="str">
        <f>VLOOKUP(A91,מכרז!$A$5:$I$587,4,0)</f>
        <v>חבילה 200 יחידות</v>
      </c>
      <c r="H91" s="27">
        <f>VLOOKUP(A91,מכרז!$A$5:$I$587,5,0)</f>
        <v>0</v>
      </c>
      <c r="I91" s="27" t="str">
        <f>VLOOKUP(A91,מכרז!$A$5:$I$587,7,0)</f>
        <v>חב</v>
      </c>
      <c r="J91" s="26">
        <f>VLOOKUP(A91,מכרז!$A$5:$I$587,8,0)</f>
        <v>2.3887499999999995</v>
      </c>
    </row>
    <row r="92" spans="1:10" ht="14.25" customHeight="1" x14ac:dyDescent="0.2">
      <c r="A92" s="27">
        <v>89</v>
      </c>
      <c r="B92" s="39" t="str">
        <f>VLOOKUP(D92,'חלוקת אחוזים לכל רמת קטגוריה'!$D$3:$J$69,3,0)</f>
        <v>מוצרי איחסון, כריכה ואריזה</v>
      </c>
      <c r="C92" s="39" t="str">
        <f>VLOOKUP(D92,'חלוקת אחוזים לכל רמת קטגוריה'!$D$3:$J$69,2,0)</f>
        <v>ציוד כריכה ומיון</v>
      </c>
      <c r="D92" s="27" t="str">
        <f>VLOOKUP(A92,מכרז!$A$5:$I$587,2,0)</f>
        <v>כרטיס שורה</v>
      </c>
      <c r="E92" s="88">
        <f>VLOOKUP(D92,'חלוקת אחוזים לכל רמת קטגוריה'!$D$3:$J$69,7,0)</f>
        <v>2.5000000000000001E-5</v>
      </c>
      <c r="F92" s="27" t="str">
        <f>VLOOKUP(A92,מכרז!$A$5:$I$587,3,0)</f>
        <v>כרטיס שורה מספר 2 חבילה 200 יחידות</v>
      </c>
      <c r="G92" s="27" t="str">
        <f>VLOOKUP(A92,מכרז!$A$5:$I$587,4,0)</f>
        <v>חבילה 200 יחידות</v>
      </c>
      <c r="H92" s="27">
        <f>VLOOKUP(A92,מכרז!$A$5:$I$587,5,0)</f>
        <v>0</v>
      </c>
      <c r="I92" s="27" t="str">
        <f>VLOOKUP(A92,מכרז!$A$5:$I$587,7,0)</f>
        <v>חב</v>
      </c>
      <c r="J92" s="26">
        <f>VLOOKUP(A92,מכרז!$A$5:$I$587,8,0)</f>
        <v>3.1678499999999996</v>
      </c>
    </row>
    <row r="93" spans="1:10" ht="28.5" x14ac:dyDescent="0.2">
      <c r="A93" s="27">
        <v>90</v>
      </c>
      <c r="B93" s="39" t="str">
        <f>VLOOKUP(D93,'חלוקת אחוזים לכל רמת קטגוריה'!$D$3:$J$69,3,0)</f>
        <v>מוצרי איחסון, כריכה ואריזה</v>
      </c>
      <c r="C93" s="39" t="str">
        <f>VLOOKUP(D93,'חלוקת אחוזים לכל רמת קטגוריה'!$D$3:$J$69,2,0)</f>
        <v>ציוד כריכה ומיון</v>
      </c>
      <c r="D93" s="27" t="str">
        <f>VLOOKUP(A93,מכרז!$A$5:$I$587,2,0)</f>
        <v>כרטיס שורה</v>
      </c>
      <c r="E93" s="88">
        <f>VLOOKUP(D93,'חלוקת אחוזים לכל רמת קטגוריה'!$D$3:$J$69,7,0)</f>
        <v>2.5000000000000001E-5</v>
      </c>
      <c r="F93" s="27" t="str">
        <f>VLOOKUP(A93,מכרז!$A$5:$I$587,3,0)</f>
        <v>כרטיס שורה מספר 3 חבילה 200 יחידות</v>
      </c>
      <c r="G93" s="27" t="str">
        <f>VLOOKUP(A93,מכרז!$A$5:$I$587,4,0)</f>
        <v>חבילה 200 יחידות</v>
      </c>
      <c r="H93" s="27">
        <f>VLOOKUP(A93,מכרז!$A$5:$I$587,5,0)</f>
        <v>0</v>
      </c>
      <c r="I93" s="27" t="str">
        <f>VLOOKUP(A93,מכרז!$A$5:$I$587,7,0)</f>
        <v>חב</v>
      </c>
      <c r="J93" s="26">
        <f>VLOOKUP(A93,מכרז!$A$5:$I$587,8,0)</f>
        <v>5.2074749999999996</v>
      </c>
    </row>
    <row r="94" spans="1:10" ht="28.5" x14ac:dyDescent="0.2">
      <c r="A94" s="27">
        <v>91</v>
      </c>
      <c r="B94" s="39" t="str">
        <f>VLOOKUP(D94,'חלוקת אחוזים לכל רמת קטגוריה'!$D$3:$J$69,3,0)</f>
        <v>מוצרי איחסון, כריכה ואריזה</v>
      </c>
      <c r="C94" s="39" t="str">
        <f>VLOOKUP(D94,'חלוקת אחוזים לכל רמת קטגוריה'!$D$3:$J$69,2,0)</f>
        <v>ציוד כריכה ומיון</v>
      </c>
      <c r="D94" s="27" t="str">
        <f>VLOOKUP(A94,מכרז!$A$5:$I$587,2,0)</f>
        <v>כרטיס שורה</v>
      </c>
      <c r="E94" s="88">
        <f>VLOOKUP(D94,'חלוקת אחוזים לכל רמת קטגוריה'!$D$3:$J$69,7,0)</f>
        <v>2.5000000000000001E-5</v>
      </c>
      <c r="F94" s="27" t="str">
        <f>VLOOKUP(A94,מכרז!$A$5:$I$587,3,0)</f>
        <v>כרטיס שורה מספר 4 חבילה 200 יחידות</v>
      </c>
      <c r="G94" s="27" t="str">
        <f>VLOOKUP(A94,מכרז!$A$5:$I$587,4,0)</f>
        <v>חבילה 200 יחידות</v>
      </c>
      <c r="H94" s="27">
        <f>VLOOKUP(A94,מכרז!$A$5:$I$587,5,0)</f>
        <v>0</v>
      </c>
      <c r="I94" s="27" t="str">
        <f>VLOOKUP(A94,מכרז!$A$5:$I$587,7,0)</f>
        <v>חב</v>
      </c>
      <c r="J94" s="26">
        <f>VLOOKUP(A94,מכרז!$A$5:$I$587,8,0)</f>
        <v>10.29</v>
      </c>
    </row>
    <row r="95" spans="1:10" ht="14.25" customHeight="1" x14ac:dyDescent="0.2">
      <c r="A95" s="27">
        <v>92</v>
      </c>
      <c r="B95" s="39" t="str">
        <f>VLOOKUP(D95,'חלוקת אחוזים לכל רמת קטגוריה'!$D$3:$J$69,3,0)</f>
        <v>מוצרי איחסון, כריכה ואריזה</v>
      </c>
      <c r="C95" s="39" t="str">
        <f>VLOOKUP(D95,'חלוקת אחוזים לכל רמת קטגוריה'!$D$3:$J$69,2,0)</f>
        <v>ציוד כריכה ומיון</v>
      </c>
      <c r="D95" s="27" t="str">
        <f>VLOOKUP(A95,מכרז!$A$5:$I$587,2,0)</f>
        <v>סט חוצצים</v>
      </c>
      <c r="E95" s="88">
        <f>VLOOKUP(D95,'חלוקת אחוזים לכל רמת קטגוריה'!$D$3:$J$69,7,0)</f>
        <v>1.6666666666666668E-3</v>
      </c>
      <c r="F95" s="27" t="str">
        <f>VLOOKUP(A95,מכרז!$A$5:$I$587,3,0)</f>
        <v>חוצצים מנילה בגודל פוליו  1/7  מדורג</v>
      </c>
      <c r="G95" s="27" t="str">
        <f>VLOOKUP(A95,מכרז!$A$5:$I$587,4,0)</f>
        <v>חוצץ בריסטול בגודל פוליו עם מספר חלוקות להפרדה בתוך קלסרים ותיקי טבעות, עשוי מקרטון מנילה צבעוני. הסט יכיל מספרים 1-7 ע"ג הכריכה או ע"ג החוצץ</v>
      </c>
      <c r="H95" s="27">
        <f>VLOOKUP(A95,מכרז!$A$5:$I$587,5,0)</f>
        <v>0</v>
      </c>
      <c r="I95" s="27" t="str">
        <f>VLOOKUP(A95,מכרז!$A$5:$I$587,7,0)</f>
        <v>סט</v>
      </c>
      <c r="J95" s="26">
        <f>VLOOKUP(A95,מכרז!$A$5:$I$587,8,0)</f>
        <v>0.51449999999999996</v>
      </c>
    </row>
    <row r="96" spans="1:10" ht="71.25" x14ac:dyDescent="0.2">
      <c r="A96" s="27">
        <v>93</v>
      </c>
      <c r="B96" s="39" t="str">
        <f>VLOOKUP(D96,'חלוקת אחוזים לכל רמת קטגוריה'!$D$3:$J$69,3,0)</f>
        <v>מוצרי איחסון, כריכה ואריזה</v>
      </c>
      <c r="C96" s="39" t="str">
        <f>VLOOKUP(D96,'חלוקת אחוזים לכל רמת קטגוריה'!$D$3:$J$69,2,0)</f>
        <v>ציוד כריכה ומיון</v>
      </c>
      <c r="D96" s="27" t="str">
        <f>VLOOKUP(A96,מכרז!$A$5:$I$587,2,0)</f>
        <v>סט חוצצים</v>
      </c>
      <c r="E96" s="88">
        <f>VLOOKUP(D96,'חלוקת אחוזים לכל רמת קטגוריה'!$D$3:$J$69,7,0)</f>
        <v>1.6666666666666668E-3</v>
      </c>
      <c r="F96" s="27" t="str">
        <f>VLOOKUP(A96,מכרז!$A$5:$I$587,3,0)</f>
        <v>חוצצים מנילה בגודל פוליו  1/12 מדורג</v>
      </c>
      <c r="G96" s="27" t="str">
        <f>VLOOKUP(A96,מכרז!$A$5:$I$587,4,0)</f>
        <v>חוצץ בריסטול בגודל פוליו עם מספר חלוקות להפרדה בתוך קלסרים ותיקי טבעות, עשוי מקרטון מנילה צבעוני. הסט יכיל מספרים 1-12 ע"ג הכריכה או ע"ג החוצץ</v>
      </c>
      <c r="H96" s="27">
        <f>VLOOKUP(A96,מכרז!$A$5:$I$587,5,0)</f>
        <v>0</v>
      </c>
      <c r="I96" s="27" t="str">
        <f>VLOOKUP(A96,מכרז!$A$5:$I$587,7,0)</f>
        <v>סט</v>
      </c>
      <c r="J96" s="26">
        <f>VLOOKUP(A96,מכרז!$A$5:$I$587,8,0)</f>
        <v>1.3462750000000001</v>
      </c>
    </row>
    <row r="97" spans="1:10" ht="57" x14ac:dyDescent="0.2">
      <c r="A97" s="27">
        <v>94</v>
      </c>
      <c r="B97" s="39" t="str">
        <f>VLOOKUP(D97,'חלוקת אחוזים לכל רמת קטגוריה'!$D$3:$J$69,3,0)</f>
        <v>מוצרי איחסון, כריכה ואריזה</v>
      </c>
      <c r="C97" s="39" t="str">
        <f>VLOOKUP(D97,'חלוקת אחוזים לכל רמת קטגוריה'!$D$3:$J$69,2,0)</f>
        <v>ציוד כריכה ומיון</v>
      </c>
      <c r="D97" s="27" t="str">
        <f>VLOOKUP(A97,מכרז!$A$5:$I$587,2,0)</f>
        <v>סט חוצצים</v>
      </c>
      <c r="E97" s="88">
        <f>VLOOKUP(D97,'חלוקת אחוזים לכל רמת קטגוריה'!$D$3:$J$69,7,0)</f>
        <v>1.6666666666666668E-3</v>
      </c>
      <c r="F97" s="27" t="str">
        <f>VLOOKUP(A97,מכרז!$A$5:$I$587,3,0)</f>
        <v>חוצצים מנילה בגודל פוליו  א"ב מדורג</v>
      </c>
      <c r="G97" s="27" t="str">
        <f>VLOOKUP(A97,מכרז!$A$5:$I$587,4,0)</f>
        <v>חוצץ בריסטול בגודל פוליו עם מספר חלוקות להפרדה בתוך קלסרים ותיקי טבעות, עשוי מקרטון מנילה צבעוני. הסט יכיל אותיות א"ב</v>
      </c>
      <c r="H97" s="27">
        <f>VLOOKUP(A97,מכרז!$A$5:$I$587,5,0)</f>
        <v>0</v>
      </c>
      <c r="I97" s="27" t="str">
        <f>VLOOKUP(A97,מכרז!$A$5:$I$587,7,0)</f>
        <v>סט</v>
      </c>
      <c r="J97" s="26">
        <f>VLOOKUP(A97,מכרז!$A$5:$I$587,8,0)</f>
        <v>2.0194125000000001</v>
      </c>
    </row>
    <row r="98" spans="1:10" ht="57" x14ac:dyDescent="0.2">
      <c r="A98" s="27">
        <v>95</v>
      </c>
      <c r="B98" s="39" t="str">
        <f>VLOOKUP(D98,'חלוקת אחוזים לכל רמת קטגוריה'!$D$3:$J$69,3,0)</f>
        <v>מוצרי איחסון, כריכה ואריזה</v>
      </c>
      <c r="C98" s="39" t="str">
        <f>VLOOKUP(D98,'חלוקת אחוזים לכל רמת קטגוריה'!$D$3:$J$69,2,0)</f>
        <v>ציוד כריכה ומיון</v>
      </c>
      <c r="D98" s="27" t="str">
        <f>VLOOKUP(A98,מכרז!$A$5:$I$587,2,0)</f>
        <v>סט חוצצים</v>
      </c>
      <c r="E98" s="88">
        <f>VLOOKUP(D98,'חלוקת אחוזים לכל רמת קטגוריה'!$D$3:$J$69,7,0)</f>
        <v>1.6666666666666668E-3</v>
      </c>
      <c r="F98" s="27" t="str">
        <f>VLOOKUP(A98,מכרז!$A$5:$I$587,3,0)</f>
        <v>חוצץ פלסטיק בגודל פוליו 1/12 צבעוני</v>
      </c>
      <c r="G98" s="27" t="str">
        <f>VLOOKUP(A98,מכרז!$A$5:$I$587,4,0)</f>
        <v>חוצץ פלסטיק עם מספר חלוקות להפרדה בתוך קלסרים ותיקי טבעות, עשוי פלסטיק, גודל פוליו (25/35), הסט יכיל 12 חוצצים עם מספרים  (1-12) בצבעים שונים</v>
      </c>
      <c r="H98" s="27">
        <f>VLOOKUP(A98,מכרז!$A$5:$I$587,5,0)</f>
        <v>0</v>
      </c>
      <c r="I98" s="27" t="str">
        <f>VLOOKUP(A98,מכרז!$A$5:$I$587,7,0)</f>
        <v>סט</v>
      </c>
      <c r="J98" s="26">
        <f>VLOOKUP(A98,מכרז!$A$5:$I$587,8,0)</f>
        <v>2.2013249999999998</v>
      </c>
    </row>
    <row r="99" spans="1:10" ht="57" x14ac:dyDescent="0.2">
      <c r="A99" s="27">
        <v>96</v>
      </c>
      <c r="B99" s="39" t="str">
        <f>VLOOKUP(D99,'חלוקת אחוזים לכל רמת קטגוריה'!$D$3:$J$69,3,0)</f>
        <v>מוצרי איחסון, כריכה ואריזה</v>
      </c>
      <c r="C99" s="39" t="str">
        <f>VLOOKUP(D99,'חלוקת אחוזים לכל רמת קטגוריה'!$D$3:$J$69,2,0)</f>
        <v>ציוד כריכה ומיון</v>
      </c>
      <c r="D99" s="27" t="str">
        <f>VLOOKUP(A99,מכרז!$A$5:$I$587,2,0)</f>
        <v>סט חוצצים</v>
      </c>
      <c r="E99" s="88">
        <f>VLOOKUP(D99,'חלוקת אחוזים לכל רמת קטגוריה'!$D$3:$J$69,7,0)</f>
        <v>1.6666666666666668E-3</v>
      </c>
      <c r="F99" s="27" t="str">
        <f>VLOOKUP(A99,מכרז!$A$5:$I$587,3,0)</f>
        <v>חוצץ פלסטיק בגודל פוליו 1/7 צבעוני</v>
      </c>
      <c r="G99" s="27" t="str">
        <f>VLOOKUP(A99,מכרז!$A$5:$I$587,4,0)</f>
        <v>חוצץ פלסטיק עם מספר חלוקות להפרדה בתוך קלסרים ותיקי טבעות, עשוי פלסטיק, גודל פוליו (25/35), הסט יכיל שבעה חוצצים בצבעים שונים</v>
      </c>
      <c r="H99" s="27">
        <f>VLOOKUP(A99,מכרז!$A$5:$I$587,5,0)</f>
        <v>0</v>
      </c>
      <c r="I99" s="27" t="str">
        <f>VLOOKUP(A99,מכרז!$A$5:$I$587,7,0)</f>
        <v>סט</v>
      </c>
      <c r="J99" s="26">
        <f>VLOOKUP(A99,מכרז!$A$5:$I$587,8,0)</f>
        <v>1.4663250000000001</v>
      </c>
    </row>
    <row r="100" spans="1:10" ht="14.25" customHeight="1" x14ac:dyDescent="0.2">
      <c r="A100" s="27">
        <v>97</v>
      </c>
      <c r="B100" s="39" t="str">
        <f>VLOOKUP(D100,'חלוקת אחוזים לכל רמת קטגוריה'!$D$3:$J$69,3,0)</f>
        <v>מוצרי איחסון, כריכה ואריזה</v>
      </c>
      <c r="C100" s="39" t="str">
        <f>VLOOKUP(D100,'חלוקת אחוזים לכל רמת קטגוריה'!$D$3:$J$69,2,0)</f>
        <v>ציוד כריכה ומיון</v>
      </c>
      <c r="D100" s="27" t="str">
        <f>VLOOKUP(A100,מכרז!$A$5:$I$587,2,0)</f>
        <v>סט חוצצים</v>
      </c>
      <c r="E100" s="88">
        <f>VLOOKUP(D100,'חלוקת אחוזים לכל רמת קטגוריה'!$D$3:$J$69,7,0)</f>
        <v>1.6666666666666668E-3</v>
      </c>
      <c r="F100" s="27" t="str">
        <f>VLOOKUP(A100,מכרז!$A$5:$I$587,3,0)</f>
        <v>חוצצים פלסטיק בגודל פוליו  א"ב מדורג</v>
      </c>
      <c r="G100" s="27" t="str">
        <f>VLOOKUP(A100,מכרז!$A$5:$I$587,4,0)</f>
        <v>חוצץ פלסטיק עם מספר חלוקות להפרדה בתוך קלסרים ותיקי טבעות, עשוי פלסטיק, גודל פוליו (25/35), הסט יכיל 22 חוצצים  עם אותיות הא"ב בצבעים שונים</v>
      </c>
      <c r="H100" s="27">
        <f>VLOOKUP(A100,מכרז!$A$5:$I$587,5,0)</f>
        <v>0</v>
      </c>
      <c r="I100" s="27" t="str">
        <f>VLOOKUP(A100,מכרז!$A$5:$I$587,7,0)</f>
        <v>סט</v>
      </c>
      <c r="J100" s="26">
        <f>VLOOKUP(A100,מכרז!$A$5:$I$587,8,0)</f>
        <v>5.6999249999999995</v>
      </c>
    </row>
    <row r="101" spans="1:10" ht="28.5" x14ac:dyDescent="0.2">
      <c r="A101" s="27">
        <v>98</v>
      </c>
      <c r="B101" s="39" t="str">
        <f>VLOOKUP(D101,'חלוקת אחוזים לכל רמת קטגוריה'!$D$3:$J$69,3,0)</f>
        <v>מוצרי איחסון, כריכה ואריזה</v>
      </c>
      <c r="C101" s="39" t="str">
        <f>VLOOKUP(D101,'חלוקת אחוזים לכל רמת קטגוריה'!$D$3:$J$69,2,0)</f>
        <v>ציוד כריכה ומיון</v>
      </c>
      <c r="D101" s="27" t="str">
        <f>VLOOKUP(A101,מכרז!$A$5:$I$587,2,0)</f>
        <v>ציוד לכריכה</v>
      </c>
      <c r="E101" s="88">
        <f>VLOOKUP(D101,'חלוקת אחוזים לכל רמת קטגוריה'!$D$3:$J$69,7,0)</f>
        <v>7.7499999999999997E-4</v>
      </c>
      <c r="F101" s="27" t="str">
        <f>VLOOKUP(A101,מכרז!$A$5:$I$587,3,0)</f>
        <v>חבילת כריכה בחום, רוחב 2 מ"מ הכריכה, 100 יחידות בחבילה</v>
      </c>
      <c r="G101" s="27" t="str">
        <f>VLOOKUP(A101,מכרז!$A$5:$I$587,4,0)</f>
        <v>כריכה בחום , רוחב 2 מ"מ, מתאים לכריכה של עד 20 דף, 100 יחידות בחבילה</v>
      </c>
      <c r="H101" s="27">
        <f>VLOOKUP(A101,מכרז!$A$5:$I$587,5,0)</f>
        <v>0</v>
      </c>
      <c r="I101" s="27" t="str">
        <f>VLOOKUP(A101,מכרז!$A$5:$I$587,7,0)</f>
        <v>חב</v>
      </c>
      <c r="J101" s="26">
        <f>VLOOKUP(A101,מכרז!$A$5:$I$587,8,0)</f>
        <v>50.69662499999999</v>
      </c>
    </row>
    <row r="102" spans="1:10" ht="14.25" customHeight="1" x14ac:dyDescent="0.2">
      <c r="A102" s="27">
        <v>99</v>
      </c>
      <c r="B102" s="39" t="str">
        <f>VLOOKUP(D102,'חלוקת אחוזים לכל רמת קטגוריה'!$D$3:$J$69,3,0)</f>
        <v>מוצרי איחסון, כריכה ואריזה</v>
      </c>
      <c r="C102" s="39" t="str">
        <f>VLOOKUP(D102,'חלוקת אחוזים לכל רמת קטגוריה'!$D$3:$J$69,2,0)</f>
        <v>ציוד כריכה ומיון</v>
      </c>
      <c r="D102" s="27" t="str">
        <f>VLOOKUP(A102,מכרז!$A$5:$I$587,2,0)</f>
        <v>ציוד לכריכה</v>
      </c>
      <c r="E102" s="88">
        <f>VLOOKUP(D102,'חלוקת אחוזים לכל רמת קטגוריה'!$D$3:$J$69,7,0)</f>
        <v>7.7499999999999997E-4</v>
      </c>
      <c r="F102" s="27" t="str">
        <f>VLOOKUP(A102,מכרז!$A$5:$I$587,3,0)</f>
        <v>חבילת כריכה בחום, רוחב 3 מ"מ הכריכה, 100 יחידות בחבילה</v>
      </c>
      <c r="G102" s="27" t="str">
        <f>VLOOKUP(A102,מכרז!$A$5:$I$587,4,0)</f>
        <v>כריכה בחום, רוחב 3 מ"מ, מתאים לכריכה של עד 30 דף, 100 יחידות בחבילה</v>
      </c>
      <c r="H102" s="27">
        <f>VLOOKUP(A102,מכרז!$A$5:$I$587,5,0)</f>
        <v>0</v>
      </c>
      <c r="I102" s="27" t="str">
        <f>VLOOKUP(A102,מכרז!$A$5:$I$587,7,0)</f>
        <v>חב</v>
      </c>
      <c r="J102" s="26">
        <f>VLOOKUP(A102,מכרז!$A$5:$I$587,8,0)</f>
        <v>55.43737500000001</v>
      </c>
    </row>
    <row r="103" spans="1:10" ht="28.5" x14ac:dyDescent="0.2">
      <c r="A103" s="27">
        <v>100</v>
      </c>
      <c r="B103" s="39" t="str">
        <f>VLOOKUP(D103,'חלוקת אחוזים לכל רמת קטגוריה'!$D$3:$J$69,3,0)</f>
        <v>מוצרי איחסון, כריכה ואריזה</v>
      </c>
      <c r="C103" s="39" t="str">
        <f>VLOOKUP(D103,'חלוקת אחוזים לכל רמת קטגוריה'!$D$3:$J$69,2,0)</f>
        <v>ציוד כריכה ומיון</v>
      </c>
      <c r="D103" s="27" t="str">
        <f>VLOOKUP(A103,מכרז!$A$5:$I$587,2,0)</f>
        <v>ציוד לכריכה</v>
      </c>
      <c r="E103" s="88">
        <f>VLOOKUP(D103,'חלוקת אחוזים לכל רמת קטגוריה'!$D$3:$J$69,7,0)</f>
        <v>7.7499999999999997E-4</v>
      </c>
      <c r="F103" s="27" t="str">
        <f>VLOOKUP(A103,מכרז!$A$5:$I$587,3,0)</f>
        <v>חבילת כריכה בחום, רוחב 4 מ"מ הכריכה, 100 יחידות בחבילה</v>
      </c>
      <c r="G103" s="27" t="str">
        <f>VLOOKUP(A103,מכרז!$A$5:$I$587,4,0)</f>
        <v>כריכה בחום, רוחב 4 מ"מ, מתאים לכריכה של עד 40 דף, 100 יחידות בחבילה</v>
      </c>
      <c r="H103" s="27">
        <f>VLOOKUP(A103,מכרז!$A$5:$I$587,5,0)</f>
        <v>0</v>
      </c>
      <c r="I103" s="27" t="str">
        <f>VLOOKUP(A103,מכרז!$A$5:$I$587,7,0)</f>
        <v>חב</v>
      </c>
      <c r="J103" s="26">
        <f>VLOOKUP(A103,מכרז!$A$5:$I$587,8,0)</f>
        <v>58.616250000000001</v>
      </c>
    </row>
    <row r="104" spans="1:10" ht="28.5" x14ac:dyDescent="0.2">
      <c r="A104" s="27">
        <v>101</v>
      </c>
      <c r="B104" s="39" t="str">
        <f>VLOOKUP(D104,'חלוקת אחוזים לכל רמת קטגוריה'!$D$3:$J$69,3,0)</f>
        <v>מוצרי איחסון, כריכה ואריזה</v>
      </c>
      <c r="C104" s="39" t="str">
        <f>VLOOKUP(D104,'חלוקת אחוזים לכל רמת קטגוריה'!$D$3:$J$69,2,0)</f>
        <v>ציוד כריכה ומיון</v>
      </c>
      <c r="D104" s="27" t="str">
        <f>VLOOKUP(A104,מכרז!$A$5:$I$587,2,0)</f>
        <v>ציוד לכריכה</v>
      </c>
      <c r="E104" s="88">
        <f>VLOOKUP(D104,'חלוקת אחוזים לכל רמת קטגוריה'!$D$3:$J$69,7,0)</f>
        <v>7.7499999999999997E-4</v>
      </c>
      <c r="F104" s="27" t="str">
        <f>VLOOKUP(A104,מכרז!$A$5:$I$587,3,0)</f>
        <v>חבילת כריכה בחום, רוחב 6 מ"מ הכריכה, 100 יחידות בחבילה</v>
      </c>
      <c r="G104" s="27" t="str">
        <f>VLOOKUP(A104,מכרז!$A$5:$I$587,4,0)</f>
        <v>כריכה בחום, רוחב 6 מ"מ, מתאים לכריכה של עד 60 דף, 100 יחידות בחבילה</v>
      </c>
      <c r="H104" s="27">
        <f>VLOOKUP(A104,מכרז!$A$5:$I$587,5,0)</f>
        <v>0</v>
      </c>
      <c r="I104" s="27" t="str">
        <f>VLOOKUP(A104,מכרז!$A$5:$I$587,7,0)</f>
        <v>חב</v>
      </c>
      <c r="J104" s="26">
        <f>VLOOKUP(A104,מכרז!$A$5:$I$587,8,0)</f>
        <v>60.453749999999999</v>
      </c>
    </row>
    <row r="105" spans="1:10" ht="28.5" x14ac:dyDescent="0.2">
      <c r="A105" s="27">
        <v>102</v>
      </c>
      <c r="B105" s="39" t="str">
        <f>VLOOKUP(D105,'חלוקת אחוזים לכל רמת קטגוריה'!$D$3:$J$69,3,0)</f>
        <v>מוצרי איחסון, כריכה ואריזה</v>
      </c>
      <c r="C105" s="39" t="str">
        <f>VLOOKUP(D105,'חלוקת אחוזים לכל רמת קטגוריה'!$D$3:$J$69,2,0)</f>
        <v>ציוד כריכה ומיון</v>
      </c>
      <c r="D105" s="27" t="str">
        <f>VLOOKUP(A105,מכרז!$A$5:$I$587,2,0)</f>
        <v>ציוד לכריכה</v>
      </c>
      <c r="E105" s="88">
        <f>VLOOKUP(D105,'חלוקת אחוזים לכל רמת קטגוריה'!$D$3:$J$69,7,0)</f>
        <v>7.7499999999999997E-4</v>
      </c>
      <c r="F105" s="27" t="str">
        <f>VLOOKUP(A105,מכרז!$A$5:$I$587,3,0)</f>
        <v>חבילת כריכה בחום, רוחב 8 מ"מ הכריכה, 100 יחידות בחבילה</v>
      </c>
      <c r="G105" s="27" t="str">
        <f>VLOOKUP(A105,מכרז!$A$5:$I$587,4,0)</f>
        <v>כריכה בחום , רוחב 8 מ"מ, מתאים לכריכה של עד 80 דף, 100 יחידות בחבילה</v>
      </c>
      <c r="H105" s="27">
        <f>VLOOKUP(A105,מכרז!$A$5:$I$587,5,0)</f>
        <v>0</v>
      </c>
      <c r="I105" s="27" t="str">
        <f>VLOOKUP(A105,מכרז!$A$5:$I$587,7,0)</f>
        <v>חב</v>
      </c>
      <c r="J105" s="26">
        <f>VLOOKUP(A105,מכרז!$A$5:$I$587,8,0)</f>
        <v>62.291249999999991</v>
      </c>
    </row>
    <row r="106" spans="1:10" ht="28.5" x14ac:dyDescent="0.2">
      <c r="A106" s="27">
        <v>103</v>
      </c>
      <c r="B106" s="39" t="str">
        <f>VLOOKUP(D106,'חלוקת אחוזים לכל רמת קטגוריה'!$D$3:$J$69,3,0)</f>
        <v>מוצרי איחסון, כריכה ואריזה</v>
      </c>
      <c r="C106" s="39" t="str">
        <f>VLOOKUP(D106,'חלוקת אחוזים לכל רמת קטגוריה'!$D$3:$J$69,2,0)</f>
        <v>ציוד כריכה ומיון</v>
      </c>
      <c r="D106" s="27" t="str">
        <f>VLOOKUP(A106,מכרז!$A$5:$I$587,2,0)</f>
        <v>ציוד לכריכה</v>
      </c>
      <c r="E106" s="88">
        <f>VLOOKUP(D106,'חלוקת אחוזים לכל רמת קטגוריה'!$D$3:$J$69,7,0)</f>
        <v>7.7499999999999997E-4</v>
      </c>
      <c r="F106" s="27" t="str">
        <f>VLOOKUP(A106,מכרז!$A$5:$I$587,3,0)</f>
        <v>חבילת כריכה בחום, רוחב 9 מ"מ הכריכה, 100 יחידות בחבילה</v>
      </c>
      <c r="G106" s="27" t="str">
        <f>VLOOKUP(A106,מכרז!$A$5:$I$587,4,0)</f>
        <v>כריכה בחום , רוחב 9 מ"מ, מתאים לכריכה של עד 90 דף, 100 יחידות בחבילה</v>
      </c>
      <c r="H106" s="27">
        <f>VLOOKUP(A106,מכרז!$A$5:$I$587,5,0)</f>
        <v>0</v>
      </c>
      <c r="I106" s="27" t="str">
        <f>VLOOKUP(A106,מכרז!$A$5:$I$587,7,0)</f>
        <v>חב</v>
      </c>
      <c r="J106" s="26">
        <f>VLOOKUP(A106,מכרז!$A$5:$I$587,8,0)</f>
        <v>31.366124999999997</v>
      </c>
    </row>
    <row r="107" spans="1:10" ht="42.75" x14ac:dyDescent="0.2">
      <c r="A107" s="27">
        <v>104</v>
      </c>
      <c r="B107" s="39" t="str">
        <f>VLOOKUP(D107,'חלוקת אחוזים לכל רמת קטגוריה'!$D$3:$J$69,3,0)</f>
        <v>מוצרי איחסון, כריכה ואריזה</v>
      </c>
      <c r="C107" s="39" t="str">
        <f>VLOOKUP(D107,'חלוקת אחוזים לכל רמת קטגוריה'!$D$3:$J$69,2,0)</f>
        <v>ציוד כריכה ומיון</v>
      </c>
      <c r="D107" s="27" t="str">
        <f>VLOOKUP(A107,מכרז!$A$5:$I$587,2,0)</f>
        <v>ציוד לכריכה</v>
      </c>
      <c r="E107" s="88">
        <f>VLOOKUP(D107,'חלוקת אחוזים לכל רמת קטגוריה'!$D$3:$J$69,7,0)</f>
        <v>7.7499999999999997E-4</v>
      </c>
      <c r="F107" s="27" t="str">
        <f>VLOOKUP(A107,מכרז!$A$5:$I$587,3,0)</f>
        <v>חבילת כריכה בחום, רוחב 15 מ"מ הכריכה, 100 יחידות בחבילה</v>
      </c>
      <c r="G107" s="27" t="str">
        <f>VLOOKUP(A107,מכרז!$A$5:$I$587,4,0)</f>
        <v>כריכה בחום , רוחב 15 מ"מ, מתאים לכריכה של עד 150 דף, 100 יחידות בחבילה</v>
      </c>
      <c r="H107" s="27">
        <f>VLOOKUP(A107,מכרז!$A$5:$I$587,5,0)</f>
        <v>0</v>
      </c>
      <c r="I107" s="27" t="str">
        <f>VLOOKUP(A107,מכרז!$A$5:$I$587,7,0)</f>
        <v>חב</v>
      </c>
      <c r="J107" s="26">
        <f>VLOOKUP(A107,מכרז!$A$5:$I$587,8,0)</f>
        <v>42.137550000000005</v>
      </c>
    </row>
    <row r="108" spans="1:10" ht="42.75" x14ac:dyDescent="0.2">
      <c r="A108" s="27">
        <v>105</v>
      </c>
      <c r="B108" s="39" t="str">
        <f>VLOOKUP(D108,'חלוקת אחוזים לכל רמת קטגוריה'!$D$3:$J$69,3,0)</f>
        <v>מוצרי איחסון, כריכה ואריזה</v>
      </c>
      <c r="C108" s="39" t="str">
        <f>VLOOKUP(D108,'חלוקת אחוזים לכל רמת קטגוריה'!$D$3:$J$69,2,0)</f>
        <v>ציוד כריכה ומיון</v>
      </c>
      <c r="D108" s="27" t="str">
        <f>VLOOKUP(A108,מכרז!$A$5:$I$587,2,0)</f>
        <v>ציוד לכריכה</v>
      </c>
      <c r="E108" s="88">
        <f>VLOOKUP(D108,'חלוקת אחוזים לכל רמת קטגוריה'!$D$3:$J$69,7,0)</f>
        <v>7.7499999999999997E-4</v>
      </c>
      <c r="F108" s="27" t="str">
        <f>VLOOKUP(A108,מכרז!$A$5:$I$587,3,0)</f>
        <v>חבילת כריכה בחום, רוחב 12 מ"מ הכריכה, 100 יחידות בחבילה</v>
      </c>
      <c r="G108" s="27" t="str">
        <f>VLOOKUP(A108,מכרז!$A$5:$I$587,4,0)</f>
        <v>כריכה בחום , רוחב 12 מ"מ, מתאים לכריכה של עד 120 דף, 100 יחידות בחבילה</v>
      </c>
      <c r="H108" s="27">
        <f>VLOOKUP(A108,מכרז!$A$5:$I$587,5,0)</f>
        <v>0</v>
      </c>
      <c r="I108" s="27" t="str">
        <f>VLOOKUP(A108,מכרז!$A$5:$I$587,7,0)</f>
        <v>חב</v>
      </c>
      <c r="J108" s="26">
        <f>VLOOKUP(A108,מכרז!$A$5:$I$587,8,0)</f>
        <v>42.369074999999995</v>
      </c>
    </row>
    <row r="109" spans="1:10" s="36" customFormat="1" ht="42.75" x14ac:dyDescent="0.2">
      <c r="A109" s="27">
        <v>106</v>
      </c>
      <c r="B109" s="39" t="str">
        <f>VLOOKUP(D109,'חלוקת אחוזים לכל רמת קטגוריה'!$D$3:$J$69,3,0)</f>
        <v>מוצרי איחסון, כריכה ואריזה</v>
      </c>
      <c r="C109" s="39" t="str">
        <f>VLOOKUP(D109,'חלוקת אחוזים לכל רמת קטגוריה'!$D$3:$J$69,2,0)</f>
        <v>ציוד כריכה ומיון</v>
      </c>
      <c r="D109" s="27" t="str">
        <f>VLOOKUP(A109,מכרז!$A$5:$I$587,2,0)</f>
        <v>ציוד לכריכה</v>
      </c>
      <c r="E109" s="88">
        <f>VLOOKUP(D109,'חלוקת אחוזים לכל רמת קטגוריה'!$D$3:$J$69,7,0)</f>
        <v>7.7499999999999997E-4</v>
      </c>
      <c r="F109" s="27" t="str">
        <f>VLOOKUP(A109,מכרז!$A$5:$I$587,3,0)</f>
        <v>חבילת כריכה בחום, רוחב 20 מ"מ הכריכה, 100 יחידות בחבילה</v>
      </c>
      <c r="G109" s="27" t="str">
        <f>VLOOKUP(A109,מכרז!$A$5:$I$587,4,0)</f>
        <v>כריכה בחום , רוחב 20 מ"מ, מתאים לכריכה של עד  200 דף, 100 יחידות בחבילה</v>
      </c>
      <c r="H109" s="27">
        <f>VLOOKUP(A109,מכרז!$A$5:$I$587,5,0)</f>
        <v>0</v>
      </c>
      <c r="I109" s="27" t="str">
        <f>VLOOKUP(A109,מכרז!$A$5:$I$587,7,0)</f>
        <v>חב</v>
      </c>
      <c r="J109" s="26">
        <f>VLOOKUP(A109,מכרז!$A$5:$I$587,8,0)</f>
        <v>42.369074999999995</v>
      </c>
    </row>
    <row r="110" spans="1:10" s="36" customFormat="1" ht="42.75" x14ac:dyDescent="0.2">
      <c r="A110" s="27">
        <v>107</v>
      </c>
      <c r="B110" s="39" t="str">
        <f>VLOOKUP(D110,'חלוקת אחוזים לכל רמת קטגוריה'!$D$3:$J$69,3,0)</f>
        <v>מוצרי איחסון, כריכה ואריזה</v>
      </c>
      <c r="C110" s="39" t="str">
        <f>VLOOKUP(D110,'חלוקת אחוזים לכל רמת קטגוריה'!$D$3:$J$69,2,0)</f>
        <v>ציוד כריכה ומיון</v>
      </c>
      <c r="D110" s="27" t="str">
        <f>VLOOKUP(A110,מכרז!$A$5:$I$587,2,0)</f>
        <v>ציוד לכריכה</v>
      </c>
      <c r="E110" s="88">
        <f>VLOOKUP(D110,'חלוקת אחוזים לכל רמת קטגוריה'!$D$3:$J$69,7,0)</f>
        <v>7.7499999999999997E-4</v>
      </c>
      <c r="F110" s="27" t="str">
        <f>VLOOKUP(A110,מכרז!$A$5:$I$587,3,0)</f>
        <v>חבילת כריכה בחום, רוחב 30 מ"מ הכריכה, 100 יחידות בחבילה</v>
      </c>
      <c r="G110" s="27" t="str">
        <f>VLOOKUP(A110,מכרז!$A$5:$I$587,4,0)</f>
        <v>כריכה בחום , רוחב 30 מ"מ, מתאים לכריכה של עד 300 דף, 100 יחידות בחבילה בצבעים שונים</v>
      </c>
      <c r="H110" s="27">
        <f>VLOOKUP(A110,מכרז!$A$5:$I$587,5,0)</f>
        <v>0</v>
      </c>
      <c r="I110" s="27" t="str">
        <f>VLOOKUP(A110,מכרז!$A$5:$I$587,7,0)</f>
        <v>חב</v>
      </c>
      <c r="J110" s="26">
        <f>VLOOKUP(A110,מכרז!$A$5:$I$587,8,0)</f>
        <v>40.425000000000004</v>
      </c>
    </row>
    <row r="111" spans="1:10" s="36" customFormat="1" ht="28.5" x14ac:dyDescent="0.2">
      <c r="A111" s="27">
        <v>108</v>
      </c>
      <c r="B111" s="39" t="str">
        <f>VLOOKUP(D111,'חלוקת אחוזים לכל רמת קטגוריה'!$D$3:$J$69,3,0)</f>
        <v>מוצרי איחסון, כריכה ואריזה</v>
      </c>
      <c r="C111" s="39" t="str">
        <f>VLOOKUP(D111,'חלוקת אחוזים לכל רמת קטגוריה'!$D$3:$J$69,2,0)</f>
        <v>ציוד כריכה ומיון</v>
      </c>
      <c r="D111" s="27" t="str">
        <f>VLOOKUP(A111,מכרז!$A$5:$I$587,2,0)</f>
        <v>ציוד לכריכה</v>
      </c>
      <c r="E111" s="88">
        <f>VLOOKUP(D111,'חלוקת אחוזים לכל רמת קטגוריה'!$D$3:$J$69,7,0)</f>
        <v>7.7499999999999997E-4</v>
      </c>
      <c r="F111" s="27" t="str">
        <f>VLOOKUP(A111,מכרז!$A$5:$I$587,3,0)</f>
        <v xml:space="preserve">ספירלה 6 מ"מ בצבעים, 100 יחידות באריזה </v>
      </c>
      <c r="G111" s="27" t="str">
        <f>VLOOKUP(A111,מכרז!$A$5:$I$587,4,0)</f>
        <v>ספירלה מפלסטיק גודל A4 מתאים למכונות כריכה  , 6 מ"מ, 100 יחידות באריזה</v>
      </c>
      <c r="H111" s="27">
        <f>VLOOKUP(A111,מכרז!$A$5:$I$587,5,0)</f>
        <v>0</v>
      </c>
      <c r="I111" s="27" t="str">
        <f>VLOOKUP(A111,מכרז!$A$5:$I$587,7,0)</f>
        <v>חב</v>
      </c>
      <c r="J111" s="26">
        <f>VLOOKUP(A111,מכרז!$A$5:$I$587,8,0)</f>
        <v>6.0196499999999995</v>
      </c>
    </row>
    <row r="112" spans="1:10" s="36" customFormat="1" ht="28.5" x14ac:dyDescent="0.2">
      <c r="A112" s="27">
        <v>109</v>
      </c>
      <c r="B112" s="39" t="str">
        <f>VLOOKUP(D112,'חלוקת אחוזים לכל רמת קטגוריה'!$D$3:$J$69,3,0)</f>
        <v>מוצרי איחסון, כריכה ואריזה</v>
      </c>
      <c r="C112" s="39" t="str">
        <f>VLOOKUP(D112,'חלוקת אחוזים לכל רמת קטגוריה'!$D$3:$J$69,2,0)</f>
        <v>ציוד כריכה ומיון</v>
      </c>
      <c r="D112" s="27" t="str">
        <f>VLOOKUP(A112,מכרז!$A$5:$I$587,2,0)</f>
        <v>ציוד לכריכה</v>
      </c>
      <c r="E112" s="88">
        <f>VLOOKUP(D112,'חלוקת אחוזים לכל רמת קטגוריה'!$D$3:$J$69,7,0)</f>
        <v>7.7499999999999997E-4</v>
      </c>
      <c r="F112" s="27" t="str">
        <f>VLOOKUP(A112,מכרז!$A$5:$I$587,3,0)</f>
        <v>ספירלה 10 מ"מ בצבעים, 100 יחידות באריזה</v>
      </c>
      <c r="G112" s="27" t="str">
        <f>VLOOKUP(A112,מכרז!$A$5:$I$587,4,0)</f>
        <v>ספירלה מפלסטיק גודל A4 מתאים למכונות כריכה  , 10 מ"מ, 100 יחידות באריזה</v>
      </c>
      <c r="H112" s="27">
        <f>VLOOKUP(A112,מכרז!$A$5:$I$587,5,0)</f>
        <v>0</v>
      </c>
      <c r="I112" s="27" t="str">
        <f>VLOOKUP(A112,מכרז!$A$5:$I$587,7,0)</f>
        <v>חב</v>
      </c>
      <c r="J112" s="26">
        <f>VLOOKUP(A112,מכרז!$A$5:$I$587,8,0)</f>
        <v>7.919624999999999</v>
      </c>
    </row>
    <row r="113" spans="1:10" s="36" customFormat="1" ht="14.25" customHeight="1" x14ac:dyDescent="0.2">
      <c r="A113" s="27">
        <v>110</v>
      </c>
      <c r="B113" s="39" t="str">
        <f>VLOOKUP(D113,'חלוקת אחוזים לכל רמת קטגוריה'!$D$3:$J$69,3,0)</f>
        <v>מוצרי איחסון, כריכה ואריזה</v>
      </c>
      <c r="C113" s="39" t="str">
        <f>VLOOKUP(D113,'חלוקת אחוזים לכל רמת קטגוריה'!$D$3:$J$69,2,0)</f>
        <v>ציוד כריכה ומיון</v>
      </c>
      <c r="D113" s="27" t="str">
        <f>VLOOKUP(A113,מכרז!$A$5:$I$587,2,0)</f>
        <v>ציוד לכריכה</v>
      </c>
      <c r="E113" s="88">
        <f>VLOOKUP(D113,'חלוקת אחוזים לכל רמת קטגוריה'!$D$3:$J$69,7,0)</f>
        <v>7.7499999999999997E-4</v>
      </c>
      <c r="F113" s="27" t="str">
        <f>VLOOKUP(A113,מכרז!$A$5:$I$587,3,0)</f>
        <v>ספירלה 12 מ"מ בצבעים, 100 יחידות באריזה</v>
      </c>
      <c r="G113" s="27" t="str">
        <f>VLOOKUP(A113,מכרז!$A$5:$I$587,4,0)</f>
        <v>ספירלה מפלסטיק ברוחב A4 מתאים למכונות כריכה  ,עובי 12 מ"מ, 100 יחידות באריזה</v>
      </c>
      <c r="H113" s="27">
        <f>VLOOKUP(A113,מכרז!$A$5:$I$587,5,0)</f>
        <v>0</v>
      </c>
      <c r="I113" s="27" t="str">
        <f>VLOOKUP(A113,מכרז!$A$5:$I$587,7,0)</f>
        <v>חב</v>
      </c>
      <c r="J113" s="26">
        <f>VLOOKUP(A113,מכרז!$A$5:$I$587,8,0)</f>
        <v>10.332000000000001</v>
      </c>
    </row>
    <row r="114" spans="1:10" s="36" customFormat="1" ht="42.75" x14ac:dyDescent="0.2">
      <c r="A114" s="27">
        <v>111</v>
      </c>
      <c r="B114" s="39" t="str">
        <f>VLOOKUP(D114,'חלוקת אחוזים לכל רמת קטגוריה'!$D$3:$J$69,3,0)</f>
        <v>מוצרי איחסון, כריכה ואריזה</v>
      </c>
      <c r="C114" s="39" t="str">
        <f>VLOOKUP(D114,'חלוקת אחוזים לכל רמת קטגוריה'!$D$3:$J$69,2,0)</f>
        <v>ציוד כריכה ומיון</v>
      </c>
      <c r="D114" s="27" t="str">
        <f>VLOOKUP(A114,מכרז!$A$5:$I$587,2,0)</f>
        <v>ציוד לכריכה</v>
      </c>
      <c r="E114" s="88">
        <f>VLOOKUP(D114,'חלוקת אחוזים לכל רמת קטגוריה'!$D$3:$J$69,7,0)</f>
        <v>7.7499999999999997E-4</v>
      </c>
      <c r="F114" s="27" t="str">
        <f>VLOOKUP(A114,מכרז!$A$5:$I$587,3,0)</f>
        <v>ספירלה 16 מ"מ בצבעים, 50 יחידות באריזה</v>
      </c>
      <c r="G114" s="27" t="str">
        <f>VLOOKUP(A114,מכרז!$A$5:$I$587,4,0)</f>
        <v>ספירלה מפלסטיק, גודל ,A4 מתאים למכונות כריכה  , 16 מ"מ, 50 יחידות באריזה</v>
      </c>
      <c r="H114" s="27">
        <f>VLOOKUP(A114,מכרז!$A$5:$I$587,5,0)</f>
        <v>0</v>
      </c>
      <c r="I114" s="27" t="str">
        <f>VLOOKUP(A114,מכרז!$A$5:$I$587,7,0)</f>
        <v>חב</v>
      </c>
      <c r="J114" s="26">
        <f>VLOOKUP(A114,מכרז!$A$5:$I$587,8,0)</f>
        <v>5.8202812499999999</v>
      </c>
    </row>
    <row r="115" spans="1:10" s="36" customFormat="1" ht="28.5" x14ac:dyDescent="0.2">
      <c r="A115" s="27">
        <v>112</v>
      </c>
      <c r="B115" s="39" t="str">
        <f>VLOOKUP(D115,'חלוקת אחוזים לכל רמת קטגוריה'!$D$3:$J$69,3,0)</f>
        <v>מוצרי איחסון, כריכה ואריזה</v>
      </c>
      <c r="C115" s="39" t="str">
        <f>VLOOKUP(D115,'חלוקת אחוזים לכל רמת קטגוריה'!$D$3:$J$69,2,0)</f>
        <v>ציוד כריכה ומיון</v>
      </c>
      <c r="D115" s="27" t="str">
        <f>VLOOKUP(A115,מכרז!$A$5:$I$587,2,0)</f>
        <v>ציוד לכריכה</v>
      </c>
      <c r="E115" s="88">
        <f>VLOOKUP(D115,'חלוקת אחוזים לכל רמת קטגוריה'!$D$3:$J$69,7,0)</f>
        <v>7.7499999999999997E-4</v>
      </c>
      <c r="F115" s="27" t="str">
        <f>VLOOKUP(A115,מכרז!$A$5:$I$587,3,0)</f>
        <v>ספירלה 20 מ"מ בצבעים,50 יחידות באריזה</v>
      </c>
      <c r="G115" s="27" t="str">
        <f>VLOOKUP(A115,מכרז!$A$5:$I$587,4,0)</f>
        <v>ספירלה מפלסטיק גודל A4 מתאים למכונות כריכה  , 20 מ"מ, 50 יחידות באריזה</v>
      </c>
      <c r="H115" s="27">
        <f>VLOOKUP(A115,מכרז!$A$5:$I$587,5,0)</f>
        <v>0</v>
      </c>
      <c r="I115" s="27" t="str">
        <f>VLOOKUP(A115,מכרז!$A$5:$I$587,7,0)</f>
        <v>חב</v>
      </c>
      <c r="J115" s="26">
        <f>VLOOKUP(A115,מכרז!$A$5:$I$587,8,0)</f>
        <v>4.7250000000000005</v>
      </c>
    </row>
    <row r="116" spans="1:10" s="36" customFormat="1" ht="42.75" x14ac:dyDescent="0.2">
      <c r="A116" s="27">
        <v>113</v>
      </c>
      <c r="B116" s="39" t="str">
        <f>VLOOKUP(D116,'חלוקת אחוזים לכל רמת קטגוריה'!$D$3:$J$69,3,0)</f>
        <v>מוצרי איחסון, כריכה ואריזה</v>
      </c>
      <c r="C116" s="39" t="str">
        <f>VLOOKUP(D116,'חלוקת אחוזים לכל רמת קטגוריה'!$D$3:$J$69,2,0)</f>
        <v>ציוד כריכה ומיון</v>
      </c>
      <c r="D116" s="27" t="str">
        <f>VLOOKUP(A116,מכרז!$A$5:$I$587,2,0)</f>
        <v>ציוד לכריכה</v>
      </c>
      <c r="E116" s="88">
        <f>VLOOKUP(D116,'חלוקת אחוזים לכל רמת קטגוריה'!$D$3:$J$69,7,0)</f>
        <v>7.7499999999999997E-4</v>
      </c>
      <c r="F116" s="27" t="str">
        <f>VLOOKUP(A116,מכרז!$A$5:$I$587,3,0)</f>
        <v>ספירלה 22 מ"מ בצבעים,50 יחידות באריזה</v>
      </c>
      <c r="G116" s="27" t="str">
        <f>VLOOKUP(A116,מכרז!$A$5:$I$587,4,0)</f>
        <v>ספירלה מפלסטיק אורך A4 מתאים למכונות כריכה  , 22 מ"מ, 50 יחידות באריזה</v>
      </c>
      <c r="H116" s="27">
        <f>VLOOKUP(A116,מכרז!$A$5:$I$587,5,0)</f>
        <v>0</v>
      </c>
      <c r="I116" s="27" t="str">
        <f>VLOOKUP(A116,מכרז!$A$5:$I$587,7,0)</f>
        <v>חב</v>
      </c>
      <c r="J116" s="26">
        <f>VLOOKUP(A116,מכרז!$A$5:$I$587,8,0)</f>
        <v>4.7250000000000005</v>
      </c>
    </row>
    <row r="117" spans="1:10" s="36" customFormat="1" ht="42.75" x14ac:dyDescent="0.2">
      <c r="A117" s="27">
        <v>114</v>
      </c>
      <c r="B117" s="39" t="str">
        <f>VLOOKUP(D117,'חלוקת אחוזים לכל רמת קטגוריה'!$D$3:$J$69,3,0)</f>
        <v>מוצרי איחסון, כריכה ואריזה</v>
      </c>
      <c r="C117" s="39" t="str">
        <f>VLOOKUP(D117,'חלוקת אחוזים לכל רמת קטגוריה'!$D$3:$J$69,2,0)</f>
        <v>ציוד כריכה ומיון</v>
      </c>
      <c r="D117" s="27" t="str">
        <f>VLOOKUP(A117,מכרז!$A$5:$I$587,2,0)</f>
        <v>ציוד לכריכה</v>
      </c>
      <c r="E117" s="88">
        <f>VLOOKUP(D117,'חלוקת אחוזים לכל רמת קטגוריה'!$D$3:$J$69,7,0)</f>
        <v>7.7499999999999997E-4</v>
      </c>
      <c r="F117" s="27" t="str">
        <f>VLOOKUP(A117,מכרז!$A$5:$I$587,3,0)</f>
        <v>ספירלה 28.5 מ"מ בצבעים,50 יחידות באריזה</v>
      </c>
      <c r="G117" s="27" t="str">
        <f>VLOOKUP(A117,מכרז!$A$5:$I$587,4,0)</f>
        <v>ספירלה מפלסטיק אורך A4 מתאים למכונות כריכה  , 28.5 מ"מ, 50 יחידות באריזה</v>
      </c>
      <c r="H117" s="27">
        <f>VLOOKUP(A117,מכרז!$A$5:$I$587,5,0)</f>
        <v>0</v>
      </c>
      <c r="I117" s="27">
        <f>VLOOKUP(A117,מכרז!$A$5:$I$587,7,0)</f>
        <v>0</v>
      </c>
      <c r="J117" s="26">
        <f>VLOOKUP(A117,מכרז!$A$5:$I$587,8,0)</f>
        <v>13.450500000000002</v>
      </c>
    </row>
    <row r="118" spans="1:10" s="36" customFormat="1" ht="28.5" x14ac:dyDescent="0.2">
      <c r="A118" s="27">
        <v>115</v>
      </c>
      <c r="B118" s="39" t="str">
        <f>VLOOKUP(D118,'חלוקת אחוזים לכל רמת קטגוריה'!$D$3:$J$69,3,0)</f>
        <v>מוצרי איחסון, כריכה ואריזה</v>
      </c>
      <c r="C118" s="39" t="str">
        <f>VLOOKUP(D118,'חלוקת אחוזים לכל רמת קטגוריה'!$D$3:$J$69,2,0)</f>
        <v>ציוד כריכה ומיון</v>
      </c>
      <c r="D118" s="27" t="str">
        <f>VLOOKUP(A118,מכרז!$A$5:$I$587,2,0)</f>
        <v>ציוד לכריכה</v>
      </c>
      <c r="E118" s="88">
        <f>VLOOKUP(D118,'חלוקת אחוזים לכל רמת קטגוריה'!$D$3:$J$69,7,0)</f>
        <v>7.7499999999999997E-4</v>
      </c>
      <c r="F118" s="27" t="str">
        <f>VLOOKUP(A118,מכרז!$A$5:$I$587,3,0)</f>
        <v xml:space="preserve">מארז למינציה מידה 105/75  חבילה 100 יחידות </v>
      </c>
      <c r="G118" s="27" t="str">
        <f>VLOOKUP(A118,מכרז!$A$5:$I$587,4,0)</f>
        <v>כיסי למינציה , גודל 75/105 מ"מ, עובי  מינימלי 80 מיקרון, 100 יחידות באריזה</v>
      </c>
      <c r="H118" s="27">
        <f>VLOOKUP(A118,מכרז!$A$5:$I$587,5,0)</f>
        <v>0</v>
      </c>
      <c r="I118" s="27" t="str">
        <f>VLOOKUP(A118,מכרז!$A$5:$I$587,7,0)</f>
        <v>חב</v>
      </c>
      <c r="J118" s="26">
        <f>VLOOKUP(A118,מכרז!$A$5:$I$587,8,0)</f>
        <v>8.8199999999999985</v>
      </c>
    </row>
    <row r="119" spans="1:10" s="36" customFormat="1" ht="28.5" x14ac:dyDescent="0.2">
      <c r="A119" s="27">
        <v>116</v>
      </c>
      <c r="B119" s="39" t="str">
        <f>VLOOKUP(D119,'חלוקת אחוזים לכל רמת קטגוריה'!$D$3:$J$69,3,0)</f>
        <v>מוצרי איחסון, כריכה ואריזה</v>
      </c>
      <c r="C119" s="39" t="str">
        <f>VLOOKUP(D119,'חלוקת אחוזים לכל רמת קטגוריה'!$D$3:$J$69,2,0)</f>
        <v>ציוד כריכה ומיון</v>
      </c>
      <c r="D119" s="27" t="str">
        <f>VLOOKUP(A119,מכרז!$A$5:$I$587,2,0)</f>
        <v>ציוד לכריכה</v>
      </c>
      <c r="E119" s="88">
        <f>VLOOKUP(D119,'חלוקת אחוזים לכל רמת קטגוריה'!$D$3:$J$69,7,0)</f>
        <v>7.7499999999999997E-4</v>
      </c>
      <c r="F119" s="27" t="str">
        <f>VLOOKUP(A119,מכרז!$A$5:$I$587,3,0)</f>
        <v>מארז למינציה  מידה A4  216/303  חבילה 100 יחידות</v>
      </c>
      <c r="G119" s="27" t="str">
        <f>VLOOKUP(A119,מכרז!$A$5:$I$587,4,0)</f>
        <v>כיסי  למינציה בגודל 216/303 מ"מ , עובי מינימלי 80 מיקרון, 100 יחידות באריזה</v>
      </c>
      <c r="H119" s="27">
        <f>VLOOKUP(A119,מכרז!$A$5:$I$587,5,0)</f>
        <v>0</v>
      </c>
      <c r="I119" s="27" t="str">
        <f>VLOOKUP(A119,מכרז!$A$5:$I$587,7,0)</f>
        <v>חב</v>
      </c>
      <c r="J119" s="26">
        <f>VLOOKUP(A119,מכרז!$A$5:$I$587,8,0)</f>
        <v>21.682500000000001</v>
      </c>
    </row>
    <row r="120" spans="1:10" s="36" customFormat="1" ht="28.5" x14ac:dyDescent="0.2">
      <c r="A120" s="27">
        <v>117</v>
      </c>
      <c r="B120" s="39" t="str">
        <f>VLOOKUP(D120,'חלוקת אחוזים לכל רמת קטגוריה'!$D$3:$J$69,3,0)</f>
        <v>מוצרי איחסון, כריכה ואריזה</v>
      </c>
      <c r="C120" s="39" t="str">
        <f>VLOOKUP(D120,'חלוקת אחוזים לכל רמת קטגוריה'!$D$3:$J$69,2,0)</f>
        <v>ציוד כריכה ומיון</v>
      </c>
      <c r="D120" s="27" t="str">
        <f>VLOOKUP(A120,מכרז!$A$5:$I$587,2,0)</f>
        <v>ציוד לכריכה</v>
      </c>
      <c r="E120" s="88">
        <f>VLOOKUP(D120,'חלוקת אחוזים לכל רמת קטגוריה'!$D$3:$J$69,7,0)</f>
        <v>7.7499999999999997E-4</v>
      </c>
      <c r="F120" s="27" t="str">
        <f>VLOOKUP(A120,מכרז!$A$5:$I$587,3,0)</f>
        <v xml:space="preserve">מארז למינציה A3 303/426 חבילה 100 יחידות </v>
      </c>
      <c r="G120" s="27" t="str">
        <f>VLOOKUP(A120,מכרז!$A$5:$I$587,4,0)</f>
        <v>כיסי למינציה , גודל 303/426 מ"מ, עובי מינימלי 80 מיקרון, 100 יחידות באריזה</v>
      </c>
      <c r="H120" s="27">
        <f>VLOOKUP(A120,מכרז!$A$5:$I$587,5,0)</f>
        <v>0</v>
      </c>
      <c r="I120" s="27" t="str">
        <f>VLOOKUP(A120,מכרז!$A$5:$I$587,7,0)</f>
        <v>חב</v>
      </c>
      <c r="J120" s="26">
        <f>VLOOKUP(A120,מכרז!$A$5:$I$587,8,0)</f>
        <v>32.707499999999996</v>
      </c>
    </row>
    <row r="121" spans="1:10" s="36" customFormat="1" ht="14.25" customHeight="1" x14ac:dyDescent="0.2">
      <c r="A121" s="27">
        <v>118</v>
      </c>
      <c r="B121" s="39" t="str">
        <f>VLOOKUP(D121,'חלוקת אחוזים לכל רמת קטגוריה'!$D$3:$J$69,3,0)</f>
        <v>מוצרי איחסון, כריכה ואריזה</v>
      </c>
      <c r="C121" s="39" t="str">
        <f>VLOOKUP(D121,'חלוקת אחוזים לכל רמת קטגוריה'!$D$3:$J$69,2,0)</f>
        <v>ציוד כריכה ומיון</v>
      </c>
      <c r="D121" s="27" t="str">
        <f>VLOOKUP(A121,מכרז!$A$5:$I$587,2,0)</f>
        <v>ציוד לכריכה</v>
      </c>
      <c r="E121" s="88">
        <f>VLOOKUP(D121,'חלוקת אחוזים לכל רמת קטגוריה'!$D$3:$J$69,7,0)</f>
        <v>7.7499999999999997E-4</v>
      </c>
      <c r="F121" s="27" t="str">
        <f>VLOOKUP(A121,מכרז!$A$5:$I$587,3,0)</f>
        <v>שקף לכתיבה ביד או כריכה בספירלים חבילה 100 יחידות מידה  A 4</v>
      </c>
      <c r="G121" s="27" t="str">
        <f>VLOOKUP(A121,מכרז!$A$5:$I$587,4,0)</f>
        <v>חבילת שקפים מידה  A4 , עובי מינימלי 80 מיקרון,  לכתיבה ביד או לכריכת חוברות, 100 יחידות בחבילה</v>
      </c>
      <c r="H121" s="27">
        <f>VLOOKUP(A121,מכרז!$A$5:$I$587,5,0)</f>
        <v>0</v>
      </c>
      <c r="I121" s="27" t="str">
        <f>VLOOKUP(A121,מכרז!$A$5:$I$587,7,0)</f>
        <v>חב</v>
      </c>
      <c r="J121" s="26">
        <f>VLOOKUP(A121,מכרז!$A$5:$I$587,8,0)</f>
        <v>13.965000000000002</v>
      </c>
    </row>
    <row r="122" spans="1:10" s="36" customFormat="1" ht="28.5" x14ac:dyDescent="0.2">
      <c r="A122" s="27">
        <v>119</v>
      </c>
      <c r="B122" s="39" t="str">
        <f>VLOOKUP(D122,'חלוקת אחוזים לכל רמת קטגוריה'!$D$3:$J$69,3,0)</f>
        <v>מוצרי איחסון, כריכה ואריזה</v>
      </c>
      <c r="C122" s="39" t="str">
        <f>VLOOKUP(D122,'חלוקת אחוזים לכל רמת קטגוריה'!$D$3:$J$69,2,0)</f>
        <v>ציוד כריכה ומיון</v>
      </c>
      <c r="D122" s="27" t="str">
        <f>VLOOKUP(A122,מכרז!$A$5:$I$587,2,0)</f>
        <v>ציוד לכריכה</v>
      </c>
      <c r="E122" s="88">
        <f>VLOOKUP(D122,'חלוקת אחוזים לכל רמת קטגוריה'!$D$3:$J$69,7,0)</f>
        <v>7.7499999999999997E-4</v>
      </c>
      <c r="F122" s="27" t="str">
        <f>VLOOKUP(A122,מכרז!$A$5:$I$587,3,0)</f>
        <v>כריכה צרה לדפי מחשב מידה  11 X  25</v>
      </c>
      <c r="G122" s="27" t="str">
        <f>VLOOKUP(A122,מכרז!$A$5:$I$587,4,0)</f>
        <v>כריכה מפלסטיק לדפי מחשב מידה "25 על "11</v>
      </c>
      <c r="H122" s="27">
        <f>VLOOKUP(A122,מכרז!$A$5:$I$587,5,0)</f>
        <v>0</v>
      </c>
      <c r="I122" s="27" t="str">
        <f>VLOOKUP(A122,מכרז!$A$5:$I$587,7,0)</f>
        <v>חב</v>
      </c>
      <c r="J122" s="26">
        <f>VLOOKUP(A122,מכרז!$A$5:$I$587,8,0)</f>
        <v>6.137249999999999</v>
      </c>
    </row>
    <row r="123" spans="1:10" s="36" customFormat="1" ht="28.5" x14ac:dyDescent="0.2">
      <c r="A123" s="27">
        <v>120</v>
      </c>
      <c r="B123" s="39" t="str">
        <f>VLOOKUP(D123,'חלוקת אחוזים לכל רמת קטגוריה'!$D$3:$J$69,3,0)</f>
        <v>מוצרי איחסון, כריכה ואריזה</v>
      </c>
      <c r="C123" s="39" t="str">
        <f>VLOOKUP(D123,'חלוקת אחוזים לכל רמת קטגוריה'!$D$3:$J$69,2,0)</f>
        <v>ציוד כריכה ומיון</v>
      </c>
      <c r="D123" s="27" t="str">
        <f>VLOOKUP(A123,מכרז!$A$5:$I$587,2,0)</f>
        <v>ציוד לכריכה</v>
      </c>
      <c r="E123" s="88">
        <f>VLOOKUP(D123,'חלוקת אחוזים לכל רמת קטגוריה'!$D$3:$J$69,7,0)</f>
        <v>7.7499999999999997E-4</v>
      </c>
      <c r="F123" s="27" t="str">
        <f>VLOOKUP(A123,מכרז!$A$5:$I$587,3,0)</f>
        <v>כיסים ללמינציה A4 125 מיקרון 1-100</v>
      </c>
      <c r="G123" s="27" t="str">
        <f>VLOOKUP(A123,מכרז!$A$5:$I$587,4,0)</f>
        <v>כיסים ללמינציה A4 125 מיקרון 1-100</v>
      </c>
      <c r="H123" s="27">
        <f>VLOOKUP(A123,מכרז!$A$5:$I$587,5,0)</f>
        <v>0</v>
      </c>
      <c r="I123" s="27" t="str">
        <f>VLOOKUP(A123,מכרז!$A$5:$I$587,7,0)</f>
        <v>חבילה</v>
      </c>
      <c r="J123" s="26">
        <f>VLOOKUP(A123,מכרז!$A$5:$I$587,8,0)</f>
        <v>59.877155172413794</v>
      </c>
    </row>
    <row r="124" spans="1:10" s="36" customFormat="1" ht="28.5" x14ac:dyDescent="0.2">
      <c r="A124" s="27">
        <v>121</v>
      </c>
      <c r="B124" s="39" t="str">
        <f>VLOOKUP(D124,'חלוקת אחוזים לכל רמת קטגוריה'!$D$3:$J$69,3,0)</f>
        <v>מוצרי איחסון, כריכה ואריזה</v>
      </c>
      <c r="C124" s="39" t="str">
        <f>VLOOKUP(D124,'חלוקת אחוזים לכל רמת קטגוריה'!$D$3:$J$69,2,0)</f>
        <v>ציוד כריכה ומיון</v>
      </c>
      <c r="D124" s="27" t="str">
        <f>VLOOKUP(A124,מכרז!$A$5:$I$587,2,0)</f>
        <v>ציוד לכריכה</v>
      </c>
      <c r="E124" s="88">
        <f>VLOOKUP(D124,'חלוקת אחוזים לכל רמת קטגוריה'!$D$3:$J$69,7,0)</f>
        <v>7.7499999999999997E-4</v>
      </c>
      <c r="F124" s="27" t="str">
        <f>VLOOKUP(A124,מכרז!$A$5:$I$587,3,0)</f>
        <v>כריכות למכונת כריכה A4 כרומו לבן 100-250ג</v>
      </c>
      <c r="G124" s="27" t="str">
        <f>VLOOKUP(A124,מכרז!$A$5:$I$587,4,0)</f>
        <v>כריכות למכונת כריכה A4 כרומו לבן 100-250ג</v>
      </c>
      <c r="H124" s="27">
        <f>VLOOKUP(A124,מכרז!$A$5:$I$587,5,0)</f>
        <v>0</v>
      </c>
      <c r="I124" s="27" t="str">
        <f>VLOOKUP(A124,מכרז!$A$5:$I$587,7,0)</f>
        <v>יח'</v>
      </c>
      <c r="J124" s="26">
        <f>VLOOKUP(A124,מכרז!$A$5:$I$587,8,0)</f>
        <v>51.417413793103449</v>
      </c>
    </row>
    <row r="125" spans="1:10" s="36" customFormat="1" ht="99.75" x14ac:dyDescent="0.2">
      <c r="A125" s="27">
        <v>122</v>
      </c>
      <c r="B125" s="39" t="str">
        <f>VLOOKUP(D125,'חלוקת אחוזים לכל רמת קטגוריה'!$D$3:$J$69,3,0)</f>
        <v>מוצרי חיבור והידוק</v>
      </c>
      <c r="C125" s="39" t="str">
        <f>VLOOKUP(D125,'חלוקת אחוזים לכל רמת קטגוריה'!$D$3:$J$69,2,0)</f>
        <v>מוצרי חיבור וחיתוך</v>
      </c>
      <c r="D125" s="27" t="str">
        <f>VLOOKUP(A125,מכרז!$A$5:$I$587,2,0)</f>
        <v>אקדח דבק</v>
      </c>
      <c r="E125" s="88">
        <f>VLOOKUP(D125,'חלוקת אחוזים לכל רמת קטגוריה'!$D$3:$J$69,7,0)</f>
        <v>5.9999999999999995E-4</v>
      </c>
      <c r="F125" s="27" t="str">
        <f>VLOOKUP(A125,מכרז!$A$5:$I$587,3,0)</f>
        <v>אקדח חשמלי לדבק חם בעוצמה 60W.</v>
      </c>
      <c r="G125" s="27" t="str">
        <f>VLOOKUP(A125,מכרז!$A$5:$I$587,4,0)</f>
        <v xml:space="preserve"> אקדח חשמלי לדבק חם בעוצמה 60W.
מאפשר חימום מהיר וזמן עבודה ממושך.
. ייבוש מהיר תוך 60 שניות.
הערכה כוללת:
- אקדח חשמלי בעוצמה של 60W
- יחידה אחת של נר דבק
- רגלית הנחה לאקדח</v>
      </c>
      <c r="H125" s="27">
        <f>VLOOKUP(A125,מכרז!$A$5:$I$587,5,0)</f>
        <v>0</v>
      </c>
      <c r="I125" s="27" t="str">
        <f>VLOOKUP(A125,מכרז!$A$5:$I$587,7,0)</f>
        <v>יח</v>
      </c>
      <c r="J125" s="26">
        <f>VLOOKUP(A125,מכרז!$A$5:$I$587,8,0)</f>
        <v>29.603126069999998</v>
      </c>
    </row>
    <row r="126" spans="1:10" s="36" customFormat="1" ht="28.5" x14ac:dyDescent="0.2">
      <c r="A126" s="27">
        <v>123</v>
      </c>
      <c r="B126" s="39" t="str">
        <f>VLOOKUP(D126,'חלוקת אחוזים לכל רמת קטגוריה'!$D$3:$J$69,3,0)</f>
        <v>מוצרי חיבור והידוק</v>
      </c>
      <c r="C126" s="39" t="str">
        <f>VLOOKUP(D126,'חלוקת אחוזים לכל רמת קטגוריה'!$D$3:$J$69,2,0)</f>
        <v>מוצרי חיבור וחיתוך</v>
      </c>
      <c r="D126" s="27" t="str">
        <f>VLOOKUP(A126,מכרז!$A$5:$I$587,2,0)</f>
        <v>גומיות</v>
      </c>
      <c r="E126" s="88">
        <f>VLOOKUP(D126,'חלוקת אחוזים לכל רמת קטגוריה'!$D$3:$J$69,7,0)</f>
        <v>4.8500000000000001E-3</v>
      </c>
      <c r="F126" s="27" t="str">
        <f>VLOOKUP(A126,מכרז!$A$5:$I$587,3,0)</f>
        <v>גומיות דקות עשויות לטקס מס' 14-30 קופסא  במשקל 100 גרם</v>
      </c>
      <c r="G126" s="27" t="str">
        <f>VLOOKUP(A126,מכרז!$A$5:$I$587,4,0)</f>
        <v>גומיות דקות עשויות לטקס, 100 גרם בקופסה, מס' 16-30 לפחות 80% גומי</v>
      </c>
      <c r="H126" s="27">
        <f>VLOOKUP(A126,מכרז!$A$5:$I$587,5,0)</f>
        <v>0</v>
      </c>
      <c r="I126" s="27" t="str">
        <f>VLOOKUP(A126,מכרז!$A$5:$I$587,7,0)</f>
        <v>קפ</v>
      </c>
      <c r="J126" s="26">
        <f>VLOOKUP(A126,מכרז!$A$5:$I$587,8,0)</f>
        <v>1.9309184999999998</v>
      </c>
    </row>
    <row r="127" spans="1:10" ht="42.75" x14ac:dyDescent="0.2">
      <c r="A127" s="27">
        <v>124</v>
      </c>
      <c r="B127" s="39" t="str">
        <f>VLOOKUP(D127,'חלוקת אחוזים לכל רמת קטגוריה'!$D$3:$J$69,3,0)</f>
        <v>מוצרי חיבור והידוק</v>
      </c>
      <c r="C127" s="39" t="str">
        <f>VLOOKUP(D127,'חלוקת אחוזים לכל רמת קטגוריה'!$D$3:$J$69,2,0)</f>
        <v>מוצרי חיבור וחיתוך</v>
      </c>
      <c r="D127" s="27" t="str">
        <f>VLOOKUP(A127,מכרז!$A$5:$I$587,2,0)</f>
        <v>גומיות</v>
      </c>
      <c r="E127" s="88">
        <f>VLOOKUP(D127,'חלוקת אחוזים לכל רמת קטגוריה'!$D$3:$J$69,7,0)</f>
        <v>4.8500000000000001E-3</v>
      </c>
      <c r="F127" s="27" t="str">
        <f>VLOOKUP(A127,מכרז!$A$5:$I$587,3,0)</f>
        <v>גומיות רחבות עשויות לטקס מס'  16-30 קופסא במשקל 100 גרם</v>
      </c>
      <c r="G127" s="27" t="str">
        <f>VLOOKUP(A127,מכרז!$A$5:$I$587,4,0)</f>
        <v>גומיות רחבות עשויות לטקס, רוחב 5 מ"מ, 100 גרם בקופסה, מס' 16-30 לפחות 80% גומי</v>
      </c>
      <c r="H127" s="27">
        <f>VLOOKUP(A127,מכרז!$A$5:$I$587,5,0)</f>
        <v>0</v>
      </c>
      <c r="I127" s="27" t="str">
        <f>VLOOKUP(A127,מכרז!$A$5:$I$587,7,0)</f>
        <v>קפ</v>
      </c>
      <c r="J127" s="26">
        <f>VLOOKUP(A127,מכרז!$A$5:$I$587,8,0)</f>
        <v>1.71208107</v>
      </c>
    </row>
    <row r="128" spans="1:10" ht="42.75" x14ac:dyDescent="0.2">
      <c r="A128" s="27">
        <v>125</v>
      </c>
      <c r="B128" s="39" t="str">
        <f>VLOOKUP(D128,'חלוקת אחוזים לכל רמת קטגוריה'!$D$3:$J$69,3,0)</f>
        <v>מוצרי חיבור והידוק</v>
      </c>
      <c r="C128" s="39" t="str">
        <f>VLOOKUP(D128,'חלוקת אחוזים לכל רמת קטגוריה'!$D$3:$J$69,2,0)</f>
        <v>מוצרי חיבור וחיתוך</v>
      </c>
      <c r="D128" s="27" t="str">
        <f>VLOOKUP(A128,מכרז!$A$5:$I$587,2,0)</f>
        <v>דבקים בגליל</v>
      </c>
      <c r="E128" s="88">
        <f>VLOOKUP(D128,'חלוקת אחוזים לכל רמת קטגוריה'!$D$3:$J$69,7,0)</f>
        <v>8.3333333333333339E-4</v>
      </c>
      <c r="F128" s="27" t="str">
        <f>VLOOKUP(A128,מכרז!$A$5:$I$587,3,0)</f>
        <v>סרט דמוי בד לכריכה דביק "1 אורך 25 מטר</v>
      </c>
      <c r="G128" s="27" t="str">
        <f>VLOOKUP(A128,מכרז!$A$5:$I$587,4,0)</f>
        <v>סרט דמוי בד במבחר צבעים, רוחב 1 ", מיועד לכריכת ספרים, חוברות, סימון, אורך 25 מטר</v>
      </c>
      <c r="H128" s="27" t="str">
        <f>VLOOKUP(A128,מכרז!$A$5:$I$587,5,0)</f>
        <v>3M ,קוברה</v>
      </c>
      <c r="I128" s="27" t="str">
        <f>VLOOKUP(A128,מכרז!$A$5:$I$587,7,0)</f>
        <v>גליל</v>
      </c>
      <c r="J128" s="26">
        <f>VLOOKUP(A128,מכרז!$A$5:$I$587,8,0)</f>
        <v>4.4625672000000005</v>
      </c>
    </row>
    <row r="129" spans="1:10" ht="14.25" customHeight="1" x14ac:dyDescent="0.2">
      <c r="A129" s="27">
        <v>126</v>
      </c>
      <c r="B129" s="39" t="str">
        <f>VLOOKUP(D129,'חלוקת אחוזים לכל רמת קטגוריה'!$D$3:$J$69,3,0)</f>
        <v>מוצרי חיבור והידוק</v>
      </c>
      <c r="C129" s="39" t="str">
        <f>VLOOKUP(D129,'חלוקת אחוזים לכל רמת קטגוריה'!$D$3:$J$69,2,0)</f>
        <v>מוצרי חיבור וחיתוך</v>
      </c>
      <c r="D129" s="27" t="str">
        <f>VLOOKUP(A129,מכרז!$A$5:$I$587,2,0)</f>
        <v>דבקים בגליל</v>
      </c>
      <c r="E129" s="88">
        <f>VLOOKUP(D129,'חלוקת אחוזים לכל רמת קטגוריה'!$D$3:$J$69,7,0)</f>
        <v>8.3333333333333339E-4</v>
      </c>
      <c r="F129" s="27" t="str">
        <f>VLOOKUP(A129,מכרז!$A$5:$I$587,3,0)</f>
        <v>סרט דמוי בד לכריכה דביק "2 אורך 25 מטר</v>
      </c>
      <c r="G129" s="27" t="str">
        <f>VLOOKUP(A129,מכרז!$A$5:$I$587,4,0)</f>
        <v>סרט דמוי בד במבחר צבעים רוחב  "2, מיועד לכריכת ספרים, חוברות, סימון, אורך 25 מטר</v>
      </c>
      <c r="H129" s="27" t="str">
        <f>VLOOKUP(A129,מכרז!$A$5:$I$587,5,0)</f>
        <v>3M ,קוברה</v>
      </c>
      <c r="I129" s="27" t="str">
        <f>VLOOKUP(A129,מכרז!$A$5:$I$587,7,0)</f>
        <v>גליל</v>
      </c>
      <c r="J129" s="26">
        <f>VLOOKUP(A129,מכרז!$A$5:$I$587,8,0)</f>
        <v>7.5134184300000006</v>
      </c>
    </row>
    <row r="130" spans="1:10" ht="42.75" x14ac:dyDescent="0.2">
      <c r="A130" s="27">
        <v>127</v>
      </c>
      <c r="B130" s="39" t="str">
        <f>VLOOKUP(D130,'חלוקת אחוזים לכל רמת קטגוריה'!$D$3:$J$69,3,0)</f>
        <v>מוצרי חיבור והידוק</v>
      </c>
      <c r="C130" s="39" t="str">
        <f>VLOOKUP(D130,'חלוקת אחוזים לכל רמת קטגוריה'!$D$3:$J$69,2,0)</f>
        <v>מוצרי חיבור וחיתוך</v>
      </c>
      <c r="D130" s="27" t="str">
        <f>VLOOKUP(A130,מכרז!$A$5:$I$587,2,0)</f>
        <v>דבקים בגליל</v>
      </c>
      <c r="E130" s="88">
        <f>VLOOKUP(D130,'חלוקת אחוזים לכל רמת קטגוריה'!$D$3:$J$69,7,0)</f>
        <v>8.3333333333333339E-4</v>
      </c>
      <c r="F130" s="27" t="str">
        <f>VLOOKUP(A130,מכרז!$A$5:$I$587,3,0)</f>
        <v xml:space="preserve">סרט דביק חום / שקוף רוחב 50 מ"מ אורך 66 מטר </v>
      </c>
      <c r="G130" s="27" t="str">
        <f>VLOOKUP(A130,מכרז!$A$5:$I$587,4,0)</f>
        <v>סרט דביק חום/שקוף עשוי PVC למטרות אריזת קרטונים.,66 מטר בגליל, רוחב סרט  "2 לפי תקן ת"י 791</v>
      </c>
      <c r="H130" s="27">
        <f>VLOOKUP(A130,מכרז!$A$5:$I$587,5,0)</f>
        <v>0</v>
      </c>
      <c r="I130" s="27" t="str">
        <f>VLOOKUP(A130,מכרז!$A$5:$I$587,7,0)</f>
        <v>גליל</v>
      </c>
      <c r="J130" s="26">
        <f>VLOOKUP(A130,מכרז!$A$5:$I$587,8,0)</f>
        <v>1.2705</v>
      </c>
    </row>
    <row r="131" spans="1:10" ht="42.75" x14ac:dyDescent="0.2">
      <c r="A131" s="27">
        <v>128</v>
      </c>
      <c r="B131" s="39" t="str">
        <f>VLOOKUP(D131,'חלוקת אחוזים לכל רמת קטגוריה'!$D$3:$J$69,3,0)</f>
        <v>מוצרי חיבור והידוק</v>
      </c>
      <c r="C131" s="39" t="str">
        <f>VLOOKUP(D131,'חלוקת אחוזים לכל רמת קטגוריה'!$D$3:$J$69,2,0)</f>
        <v>מוצרי חיבור וחיתוך</v>
      </c>
      <c r="D131" s="27" t="str">
        <f>VLOOKUP(A131,מכרז!$A$5:$I$587,2,0)</f>
        <v>דבקים בגליל</v>
      </c>
      <c r="E131" s="88">
        <f>VLOOKUP(D131,'חלוקת אחוזים לכל רמת קטגוריה'!$D$3:$J$69,7,0)</f>
        <v>8.3333333333333339E-4</v>
      </c>
      <c r="F131" s="27" t="str">
        <f>VLOOKUP(A131,מכרז!$A$5:$I$587,3,0)</f>
        <v>סלוטייפ  "3/4 אורך 36 יארד (33 מטר)</v>
      </c>
      <c r="G131" s="27" t="str">
        <f>VLOOKUP(A131,מכרז!$A$5:$I$587,4,0)</f>
        <v>נייר דבק שקוף ,רוחב 3/4", 36 יארד, מתאים להדבקת נייר ובריסטול. לפי ת"י 791</v>
      </c>
      <c r="H131" s="27">
        <f>VLOOKUP(A131,מכרז!$A$5:$I$587,5,0)</f>
        <v>0</v>
      </c>
      <c r="I131" s="27" t="str">
        <f>VLOOKUP(A131,מכרז!$A$5:$I$587,7,0)</f>
        <v>גליל</v>
      </c>
      <c r="J131" s="26">
        <f>VLOOKUP(A131,מכרז!$A$5:$I$587,8,0)</f>
        <v>0.32550000000000001</v>
      </c>
    </row>
    <row r="132" spans="1:10" ht="28.5" x14ac:dyDescent="0.2">
      <c r="A132" s="27">
        <v>129</v>
      </c>
      <c r="B132" s="39" t="str">
        <f>VLOOKUP(D132,'חלוקת אחוזים לכל רמת קטגוריה'!$D$3:$J$69,3,0)</f>
        <v>מוצרי חיבור והידוק</v>
      </c>
      <c r="C132" s="39" t="str">
        <f>VLOOKUP(D132,'חלוקת אחוזים לכל רמת קטגוריה'!$D$3:$J$69,2,0)</f>
        <v>מוצרי חיבור וחיתוך</v>
      </c>
      <c r="D132" s="27" t="str">
        <f>VLOOKUP(A132,מכרז!$A$5:$I$587,2,0)</f>
        <v>דבקים בגליל</v>
      </c>
      <c r="E132" s="88">
        <f>VLOOKUP(D132,'חלוקת אחוזים לכל רמת קטגוריה'!$D$3:$J$69,7,0)</f>
        <v>8.3333333333333339E-4</v>
      </c>
      <c r="F132" s="27" t="str">
        <f>VLOOKUP(A132,מכרז!$A$5:$I$587,3,0)</f>
        <v>סלוטייפ  "3/4 אורך 72 יארד (66 מטר)</v>
      </c>
      <c r="G132" s="27" t="str">
        <f>VLOOKUP(A132,מכרז!$A$5:$I$587,4,0)</f>
        <v>נייר דבק שקוף רוחב "3/4  אורך  72 יארד, מתאים להדבקת נייר ובריסטול לפי ת"י 791</v>
      </c>
      <c r="H132" s="27">
        <f>VLOOKUP(A132,מכרז!$A$5:$I$587,5,0)</f>
        <v>0</v>
      </c>
      <c r="I132" s="27" t="str">
        <f>VLOOKUP(A132,מכרז!$A$5:$I$587,7,0)</f>
        <v>גליל</v>
      </c>
      <c r="J132" s="26">
        <f>VLOOKUP(A132,מכרז!$A$5:$I$587,8,0)</f>
        <v>1.2858486899999999</v>
      </c>
    </row>
    <row r="133" spans="1:10" ht="42.75" x14ac:dyDescent="0.2">
      <c r="A133" s="27">
        <v>130</v>
      </c>
      <c r="B133" s="39" t="str">
        <f>VLOOKUP(D133,'חלוקת אחוזים לכל רמת קטגוריה'!$D$3:$J$69,3,0)</f>
        <v>מוצרי חיבור והידוק</v>
      </c>
      <c r="C133" s="39" t="str">
        <f>VLOOKUP(D133,'חלוקת אחוזים לכל רמת קטגוריה'!$D$3:$J$69,2,0)</f>
        <v>מוצרי חיבור וחיתוך</v>
      </c>
      <c r="D133" s="27" t="str">
        <f>VLOOKUP(A133,מכרז!$A$5:$I$587,2,0)</f>
        <v>דבקים בגליל</v>
      </c>
      <c r="E133" s="88">
        <f>VLOOKUP(D133,'חלוקת אחוזים לכל רמת קטגוריה'!$D$3:$J$69,7,0)</f>
        <v>8.3333333333333339E-4</v>
      </c>
      <c r="F133" s="27" t="str">
        <f>VLOOKUP(A133,מכרז!$A$5:$I$587,3,0)</f>
        <v>סלוטייפ לא נראה בצילום "3/4 אורך 36 ירד (33 מטר), כדוגמת דגם 810 של חברת 3M</v>
      </c>
      <c r="G133" s="27" t="str">
        <f>VLOOKUP(A133,מכרז!$A$5:$I$587,4,0)</f>
        <v>נייר דבק חלבי רוחב "3/4  אורך  36  יארד, יכולת הסרה בקלות , לא נראה בצילום, נחתך בקלות. לפי תקן ת"י 791</v>
      </c>
      <c r="H133" s="27">
        <f>VLOOKUP(A133,מכרז!$A$5:$I$587,5,0)</f>
        <v>0</v>
      </c>
      <c r="I133" s="27" t="str">
        <f>VLOOKUP(A133,מכרז!$A$5:$I$587,7,0)</f>
        <v>גליל</v>
      </c>
      <c r="J133" s="26">
        <f>VLOOKUP(A133,מכרז!$A$5:$I$587,8,0)</f>
        <v>1.28298807</v>
      </c>
    </row>
    <row r="134" spans="1:10" ht="42.75" x14ac:dyDescent="0.2">
      <c r="A134" s="27">
        <v>131</v>
      </c>
      <c r="B134" s="39" t="str">
        <f>VLOOKUP(D134,'חלוקת אחוזים לכל רמת קטגוריה'!$D$3:$J$69,3,0)</f>
        <v>מוצרי חיבור והידוק</v>
      </c>
      <c r="C134" s="39" t="str">
        <f>VLOOKUP(D134,'חלוקת אחוזים לכל רמת קטגוריה'!$D$3:$J$69,2,0)</f>
        <v>מוצרי חיבור וחיתוך</v>
      </c>
      <c r="D134" s="27" t="str">
        <f>VLOOKUP(A134,מכרז!$A$5:$I$587,2,0)</f>
        <v>דבקים בגליל</v>
      </c>
      <c r="E134" s="88">
        <f>VLOOKUP(D134,'חלוקת אחוזים לכל רמת קטגוריה'!$D$3:$J$69,7,0)</f>
        <v>8.3333333333333339E-4</v>
      </c>
      <c r="F134" s="27" t="str">
        <f>VLOOKUP(A134,מכרז!$A$5:$I$587,3,0)</f>
        <v>מסקינטיפ - גליל נייר דבק חזק במיוחד 25 מ"מ אורך 25 מטר</v>
      </c>
      <c r="G134" s="27" t="str">
        <f>VLOOKUP(A134,מכרז!$A$5:$I$587,4,0)</f>
        <v>מסקינטיפ - גליל נייר דבק חזק במיוחדרוחב 25 מ"מ ("1)  אורך 25 מטר לפי תקן ת"י 791</v>
      </c>
      <c r="H134" s="27">
        <f>VLOOKUP(A134,מכרז!$A$5:$I$587,5,0)</f>
        <v>0</v>
      </c>
      <c r="I134" s="27" t="str">
        <f>VLOOKUP(A134,מכרז!$A$5:$I$587,7,0)</f>
        <v>גליל</v>
      </c>
      <c r="J134" s="26">
        <f>VLOOKUP(A134,מכרז!$A$5:$I$587,8,0)</f>
        <v>2.1025556999999999</v>
      </c>
    </row>
    <row r="135" spans="1:10" ht="28.5" x14ac:dyDescent="0.2">
      <c r="A135" s="27">
        <v>132</v>
      </c>
      <c r="B135" s="39" t="str">
        <f>VLOOKUP(D135,'חלוקת אחוזים לכל רמת קטגוריה'!$D$3:$J$69,3,0)</f>
        <v>מוצרי חיבור והידוק</v>
      </c>
      <c r="C135" s="39" t="str">
        <f>VLOOKUP(D135,'חלוקת אחוזים לכל רמת קטגוריה'!$D$3:$J$69,2,0)</f>
        <v>מוצרי חיבור וחיתוך</v>
      </c>
      <c r="D135" s="27" t="str">
        <f>VLOOKUP(A135,מכרז!$A$5:$I$587,2,0)</f>
        <v>דבקים בגליל</v>
      </c>
      <c r="E135" s="88">
        <f>VLOOKUP(D135,'חלוקת אחוזים לכל רמת קטגוריה'!$D$3:$J$69,7,0)</f>
        <v>8.3333333333333339E-4</v>
      </c>
      <c r="F135" s="27" t="str">
        <f>VLOOKUP(A135,מכרז!$A$5:$I$587,3,0)</f>
        <v>מסקינטיפ - גליל נייר דבק חזק במיוחד 50 מ"מ אורך 25 מטר</v>
      </c>
      <c r="G135" s="27" t="str">
        <f>VLOOKUP(A135,מכרז!$A$5:$I$587,4,0)</f>
        <v>מסקינטיפ - גליל נייר דבק חזק במיוחד 50 מ"מ ("2) אורך 25 מטר לפי תקן ת"י 791</v>
      </c>
      <c r="H135" s="27">
        <f>VLOOKUP(A135,מכרז!$A$5:$I$587,5,0)</f>
        <v>0</v>
      </c>
      <c r="I135" s="27" t="str">
        <f>VLOOKUP(A135,מכרז!$A$5:$I$587,7,0)</f>
        <v>גליל</v>
      </c>
      <c r="J135" s="26">
        <f>VLOOKUP(A135,מכרז!$A$5:$I$587,8,0)</f>
        <v>3.8189276999999997</v>
      </c>
    </row>
    <row r="136" spans="1:10" ht="28.5" x14ac:dyDescent="0.2">
      <c r="A136" s="27">
        <v>133</v>
      </c>
      <c r="B136" s="39" t="str">
        <f>VLOOKUP(D136,'חלוקת אחוזים לכל רמת קטגוריה'!$D$3:$J$69,3,0)</f>
        <v>מוצרי חיבור והידוק</v>
      </c>
      <c r="C136" s="39" t="str">
        <f>VLOOKUP(D136,'חלוקת אחוזים לכל רמת קטגוריה'!$D$3:$J$69,2,0)</f>
        <v>מוצרי חיבור וחיתוך</v>
      </c>
      <c r="D136" s="27" t="str">
        <f>VLOOKUP(A136,מכרז!$A$5:$I$587,2,0)</f>
        <v>דבקים בגליל</v>
      </c>
      <c r="E136" s="88">
        <f>VLOOKUP(D136,'חלוקת אחוזים לכל רמת קטגוריה'!$D$3:$J$69,7,0)</f>
        <v>8.3333333333333339E-4</v>
      </c>
      <c r="F136" s="27" t="str">
        <f>VLOOKUP(A136,מכרז!$A$5:$I$587,3,0)</f>
        <v>דבק דו צדדי ספוגי 7 מטר</v>
      </c>
      <c r="G136" s="27" t="str">
        <f>VLOOKUP(A136,מכרז!$A$5:$I$587,4,0)</f>
        <v>דבק דו צדדי ספוגי 7 מטר לפי תקן ת"י 791</v>
      </c>
      <c r="H136" s="27" t="str">
        <f>VLOOKUP(A136,מכרז!$A$5:$I$587,5,0)</f>
        <v>3M , גולד , ביזון</v>
      </c>
      <c r="I136" s="27" t="str">
        <f>VLOOKUP(A136,מכרז!$A$5:$I$587,7,0)</f>
        <v>גליל</v>
      </c>
      <c r="J136" s="26">
        <f>VLOOKUP(A136,מכרז!$A$5:$I$587,8,0)</f>
        <v>4.2480206999999996</v>
      </c>
    </row>
    <row r="137" spans="1:10" ht="14.25" customHeight="1" x14ac:dyDescent="0.2">
      <c r="A137" s="27">
        <v>134</v>
      </c>
      <c r="B137" s="39" t="str">
        <f>VLOOKUP(D137,'חלוקת אחוזים לכל רמת קטגוריה'!$D$3:$J$69,3,0)</f>
        <v>מוצרי חיבור והידוק</v>
      </c>
      <c r="C137" s="39" t="str">
        <f>VLOOKUP(D137,'חלוקת אחוזים לכל רמת קטגוריה'!$D$3:$J$69,2,0)</f>
        <v>מוצרי חיבור וחיתוך</v>
      </c>
      <c r="D137" s="27" t="str">
        <f>VLOOKUP(A137,מכרז!$A$5:$I$587,2,0)</f>
        <v>דבקים בגליל</v>
      </c>
      <c r="E137" s="88">
        <f>VLOOKUP(D137,'חלוקת אחוזים לכל רמת קטגוריה'!$D$3:$J$69,7,0)</f>
        <v>8.3333333333333339E-4</v>
      </c>
      <c r="F137" s="27" t="str">
        <f>VLOOKUP(A137,מכרז!$A$5:$I$587,3,0)</f>
        <v>דבק דו צדדי (Scotch) אורך 1.9 מטר</v>
      </c>
      <c r="G137" s="27" t="str">
        <f>VLOOKUP(A137,מכרז!$A$5:$I$587,4,0)</f>
        <v>גליל דבק דו צדדי (Scotch) במידה 12.7 מ"מ, אורך 1.9 מ' לפי תקן ת"י 791</v>
      </c>
      <c r="H137" s="27" t="str">
        <f>VLOOKUP(A137,מכרז!$A$5:$I$587,5,0)</f>
        <v>3M , גולד , ביזון</v>
      </c>
      <c r="I137" s="27" t="str">
        <f>VLOOKUP(A137,מכרז!$A$5:$I$587,7,0)</f>
        <v>גליל</v>
      </c>
      <c r="J137" s="26">
        <f>VLOOKUP(A137,מכרז!$A$5:$I$587,8,0)</f>
        <v>11.932872</v>
      </c>
    </row>
    <row r="138" spans="1:10" ht="28.5" x14ac:dyDescent="0.2">
      <c r="A138" s="27">
        <v>135</v>
      </c>
      <c r="B138" s="39" t="str">
        <f>VLOOKUP(D138,'חלוקת אחוזים לכל רמת קטגוריה'!$D$3:$J$69,3,0)</f>
        <v>מוצרי חיבור והידוק</v>
      </c>
      <c r="C138" s="39" t="str">
        <f>VLOOKUP(D138,'חלוקת אחוזים לכל רמת קטגוריה'!$D$3:$J$69,2,0)</f>
        <v>מוצרי חיבור וחיתוך</v>
      </c>
      <c r="D138" s="27" t="str">
        <f>VLOOKUP(A138,מכרז!$A$5:$I$587,2,0)</f>
        <v>דבקים ביחידה</v>
      </c>
      <c r="E138" s="88">
        <f>VLOOKUP(D138,'חלוקת אחוזים לכל רמת קטגוריה'!$D$3:$J$69,7,0)</f>
        <v>4.4285714285714284E-4</v>
      </c>
      <c r="F138" s="27" t="str">
        <f>VLOOKUP(A138,מכרז!$A$5:$I$587,3,0)</f>
        <v>דבק מהיר 3 שניות, 3 גרם בשפורפרת</v>
      </c>
      <c r="G138" s="27" t="str">
        <f>VLOOKUP(A138,מכרז!$A$5:$I$587,4,0)</f>
        <v>דבק מהיר בעל כושר הדבקה חזק במיוחד, 3 גרם בשפורפרת</v>
      </c>
      <c r="H138" s="27" t="str">
        <f>VLOOKUP(A138,מכרז!$A$5:$I$587,5,0)</f>
        <v>super glue, 3M, הולדטייט</v>
      </c>
      <c r="I138" s="27" t="str">
        <f>VLOOKUP(A138,מכרז!$A$5:$I$587,7,0)</f>
        <v>יח</v>
      </c>
      <c r="J138" s="26">
        <f>VLOOKUP(A138,מכרז!$A$5:$I$587,8,0)</f>
        <v>1.4160068999999997</v>
      </c>
    </row>
    <row r="139" spans="1:10" ht="28.5" x14ac:dyDescent="0.2">
      <c r="A139" s="27">
        <v>136</v>
      </c>
      <c r="B139" s="39" t="str">
        <f>VLOOKUP(D139,'חלוקת אחוזים לכל רמת קטגוריה'!$D$3:$J$69,3,0)</f>
        <v>מוצרי חיבור והידוק</v>
      </c>
      <c r="C139" s="39" t="str">
        <f>VLOOKUP(D139,'חלוקת אחוזים לכל רמת קטגוריה'!$D$3:$J$69,2,0)</f>
        <v>מוצרי חיבור וחיתוך</v>
      </c>
      <c r="D139" s="27" t="str">
        <f>VLOOKUP(A139,מכרז!$A$5:$I$587,2,0)</f>
        <v>דבקים ביחידה</v>
      </c>
      <c r="E139" s="88">
        <f>VLOOKUP(D139,'חלוקת אחוזים לכל רמת קטגוריה'!$D$3:$J$69,7,0)</f>
        <v>4.4285714285714284E-4</v>
      </c>
      <c r="F139" s="27" t="str">
        <f>VLOOKUP(A139,מכרז!$A$5:$I$587,3,0)</f>
        <v>דבק נוזלי בבקבוק פלסטי 30 גר "-ראש ספוג</v>
      </c>
      <c r="G139" s="27" t="str">
        <f>VLOOKUP(A139,מכרז!$A$5:$I$587,4,0)</f>
        <v>דבק נוזלי , 30 גרם בבקבוק פלסטי שקוף, ראש ספוג</v>
      </c>
      <c r="H139" s="27">
        <f>VLOOKUP(A139,מכרז!$A$5:$I$587,5,0)</f>
        <v>0</v>
      </c>
      <c r="I139" s="27" t="str">
        <f>VLOOKUP(A139,מכרז!$A$5:$I$587,7,0)</f>
        <v>יח</v>
      </c>
      <c r="J139" s="26">
        <f>VLOOKUP(A139,מכרז!$A$5:$I$587,8,0)</f>
        <v>0.37760183999999997</v>
      </c>
    </row>
    <row r="140" spans="1:10" ht="42.75" x14ac:dyDescent="0.2">
      <c r="A140" s="27">
        <v>137</v>
      </c>
      <c r="B140" s="39" t="str">
        <f>VLOOKUP(D140,'חלוקת אחוזים לכל רמת קטגוריה'!$D$3:$J$69,3,0)</f>
        <v>מוצרי חיבור והידוק</v>
      </c>
      <c r="C140" s="39" t="str">
        <f>VLOOKUP(D140,'חלוקת אחוזים לכל רמת קטגוריה'!$D$3:$J$69,2,0)</f>
        <v>מוצרי חיבור וחיתוך</v>
      </c>
      <c r="D140" s="27" t="str">
        <f>VLOOKUP(A140,מכרז!$A$5:$I$587,2,0)</f>
        <v>דבקים ביחידה</v>
      </c>
      <c r="E140" s="88">
        <f>VLOOKUP(D140,'חלוקת אחוזים לכל רמת קטגוריה'!$D$3:$J$69,7,0)</f>
        <v>4.4285714285714284E-4</v>
      </c>
      <c r="F140" s="27" t="str">
        <f>VLOOKUP(A140,מכרז!$A$5:$I$587,3,0)</f>
        <v>דבק סטיק במשקל 8 גר' שפתון</v>
      </c>
      <c r="G140" s="27" t="str">
        <f>VLOOKUP(A140,מכרז!$A$5:$I$587,4,0)</f>
        <v>דבק סטיק , משקל 8 גרם, על בסיס מוצק , הפעלה בצורת שפתון, מתאים להדבקת נייר.</v>
      </c>
      <c r="H140" s="27" t="str">
        <f>VLOOKUP(A140,מכרז!$A$5:$I$587,5,0)</f>
        <v xml:space="preserve"> ארטלין, פיילוט, UHU, פליקן</v>
      </c>
      <c r="I140" s="27" t="str">
        <f>VLOOKUP(A140,מכרז!$A$5:$I$587,7,0)</f>
        <v>יח</v>
      </c>
      <c r="J140" s="26">
        <f>VLOOKUP(A140,מכרז!$A$5:$I$587,8,0)</f>
        <v>1.6734627000000002</v>
      </c>
    </row>
    <row r="141" spans="1:10" ht="42.75" x14ac:dyDescent="0.2">
      <c r="A141" s="27">
        <v>138</v>
      </c>
      <c r="B141" s="39" t="str">
        <f>VLOOKUP(D141,'חלוקת אחוזים לכל רמת קטגוריה'!$D$3:$J$69,3,0)</f>
        <v>מוצרי חיבור והידוק</v>
      </c>
      <c r="C141" s="39" t="str">
        <f>VLOOKUP(D141,'חלוקת אחוזים לכל רמת קטגוריה'!$D$3:$J$69,2,0)</f>
        <v>מוצרי חיבור וחיתוך</v>
      </c>
      <c r="D141" s="27" t="str">
        <f>VLOOKUP(A141,מכרז!$A$5:$I$587,2,0)</f>
        <v>דבקים ביחידה</v>
      </c>
      <c r="E141" s="88">
        <f>VLOOKUP(D141,'חלוקת אחוזים לכל רמת קטגוריה'!$D$3:$J$69,7,0)</f>
        <v>4.4285714285714284E-4</v>
      </c>
      <c r="F141" s="27" t="str">
        <f>VLOOKUP(A141,מכרז!$A$5:$I$587,3,0)</f>
        <v>דבק סטיק במשקל 25 גר' שפתון</v>
      </c>
      <c r="G141" s="27" t="str">
        <f>VLOOKUP(A141,מכרז!$A$5:$I$587,4,0)</f>
        <v>דבק סטיק, משקל 25 גרם, על בסיס מוצק, הפעלה בצורת שפתון, מתאים להדבקת נייר.</v>
      </c>
      <c r="H141" s="27" t="str">
        <f>VLOOKUP(A141,מכרז!$A$5:$I$587,5,0)</f>
        <v xml:space="preserve"> ארטלין, פיילוט, UHU, פליקן</v>
      </c>
      <c r="I141" s="27" t="str">
        <f>VLOOKUP(A141,מכרז!$A$5:$I$587,7,0)</f>
        <v>יח</v>
      </c>
      <c r="J141" s="26">
        <f>VLOOKUP(A141,מכרז!$A$5:$I$587,8,0)</f>
        <v>1.5750000000000002</v>
      </c>
    </row>
    <row r="142" spans="1:10" ht="28.5" x14ac:dyDescent="0.2">
      <c r="A142" s="27">
        <v>139</v>
      </c>
      <c r="B142" s="39" t="str">
        <f>VLOOKUP(D142,'חלוקת אחוזים לכל רמת קטגוריה'!$D$3:$J$69,3,0)</f>
        <v>מוצרי חיבור והידוק</v>
      </c>
      <c r="C142" s="39" t="str">
        <f>VLOOKUP(D142,'חלוקת אחוזים לכל רמת קטגוריה'!$D$3:$J$69,2,0)</f>
        <v>מוצרי חיבור וחיתוך</v>
      </c>
      <c r="D142" s="27" t="str">
        <f>VLOOKUP(A142,מכרז!$A$5:$I$587,2,0)</f>
        <v>דבקים ביחידה</v>
      </c>
      <c r="E142" s="88">
        <f>VLOOKUP(D142,'חלוקת אחוזים לכל רמת קטגוריה'!$D$3:$J$69,7,0)</f>
        <v>4.4285714285714284E-4</v>
      </c>
      <c r="F142" s="27" t="str">
        <f>VLOOKUP(A142,מכרז!$A$5:$I$587,3,0)</f>
        <v xml:space="preserve">דבק פלסטי לבן בקבוק במשקל 125 גר' </v>
      </c>
      <c r="G142" s="27" t="str">
        <f>VLOOKUP(A142,מכרז!$A$5:$I$587,4,0)</f>
        <v>דבק פלסטי, לבן מתאים להדבקת עץ, קרטון ונייר, 125 גרם בבקבוק</v>
      </c>
      <c r="H142" s="27">
        <f>VLOOKUP(A142,מכרז!$A$5:$I$587,5,0)</f>
        <v>0</v>
      </c>
      <c r="I142" s="27" t="str">
        <f>VLOOKUP(A142,מכרז!$A$5:$I$587,7,0)</f>
        <v>יח</v>
      </c>
      <c r="J142" s="26">
        <f>VLOOKUP(A142,מכרז!$A$5:$I$587,8,0)</f>
        <v>1.3559338800000003</v>
      </c>
    </row>
    <row r="143" spans="1:10" ht="28.5" x14ac:dyDescent="0.2">
      <c r="A143" s="27">
        <v>140</v>
      </c>
      <c r="B143" s="39" t="str">
        <f>VLOOKUP(D143,'חלוקת אחוזים לכל רמת קטגוריה'!$D$3:$J$69,3,0)</f>
        <v>מוצרי חיבור והידוק</v>
      </c>
      <c r="C143" s="39" t="str">
        <f>VLOOKUP(D143,'חלוקת אחוזים לכל רמת קטגוריה'!$D$3:$J$69,2,0)</f>
        <v>מוצרי חיבור וחיתוך</v>
      </c>
      <c r="D143" s="27" t="str">
        <f>VLOOKUP(A143,מכרז!$A$5:$I$587,2,0)</f>
        <v>דבקים ביחידה</v>
      </c>
      <c r="E143" s="88">
        <f>VLOOKUP(D143,'חלוקת אחוזים לכל רמת קטגוריה'!$D$3:$J$69,7,0)</f>
        <v>4.4285714285714284E-4</v>
      </c>
      <c r="F143" s="27" t="str">
        <f>VLOOKUP(A143,מכרז!$A$5:$I$587,3,0)</f>
        <v>דבק פלסטי לבן בקבוק 500 גר'</v>
      </c>
      <c r="G143" s="27" t="str">
        <f>VLOOKUP(A143,מכרז!$A$5:$I$587,4,0)</f>
        <v>דבק פלסטי, לבן מתאים להדבקת עץ, קרטון ונייר, 500 גרם בבקבוק</v>
      </c>
      <c r="H143" s="27">
        <f>VLOOKUP(A143,מכרז!$A$5:$I$587,5,0)</f>
        <v>0</v>
      </c>
      <c r="I143" s="27" t="str">
        <f>VLOOKUP(A143,מכרז!$A$5:$I$587,7,0)</f>
        <v>יח</v>
      </c>
      <c r="J143" s="26">
        <f>VLOOKUP(A143,מכרז!$A$5:$I$587,8,0)</f>
        <v>4.3049999999999997</v>
      </c>
    </row>
    <row r="144" spans="1:10" ht="28.5" x14ac:dyDescent="0.2">
      <c r="A144" s="27">
        <v>141</v>
      </c>
      <c r="B144" s="39" t="str">
        <f>VLOOKUP(D144,'חלוקת אחוזים לכל רמת קטגוריה'!$D$3:$J$69,3,0)</f>
        <v>מוצרי חיבור והידוק</v>
      </c>
      <c r="C144" s="39" t="str">
        <f>VLOOKUP(D144,'חלוקת אחוזים לכל רמת קטגוריה'!$D$3:$J$69,2,0)</f>
        <v>מוצרי חיבור וחיתוך</v>
      </c>
      <c r="D144" s="27" t="str">
        <f>VLOOKUP(A144,מכרז!$A$5:$I$587,2,0)</f>
        <v>דבקים ביחידה</v>
      </c>
      <c r="E144" s="88">
        <f>VLOOKUP(D144,'חלוקת אחוזים לכל רמת קטגוריה'!$D$3:$J$69,7,0)</f>
        <v>4.4285714285714284E-4</v>
      </c>
      <c r="F144" s="27" t="str">
        <f>VLOOKUP(A144,מכרז!$A$5:$I$587,3,0)</f>
        <v>דבק מגע מקצועי שפורפרת 50 גרם</v>
      </c>
      <c r="G144" s="27" t="str">
        <f>VLOOKUP(A144,מכרז!$A$5:$I$587,4,0)</f>
        <v xml:space="preserve">דבק מגע מקצועי 50 גר' עמיד בלחות ובטמפרטורות מ -40 ° C עד 70 </v>
      </c>
      <c r="H144" s="27">
        <f>VLOOKUP(A144,מכרז!$A$5:$I$587,5,0)</f>
        <v>0</v>
      </c>
      <c r="I144" s="27" t="str">
        <f>VLOOKUP(A144,מכרז!$A$5:$I$587,7,0)</f>
        <v>יח</v>
      </c>
      <c r="J144" s="26">
        <f>VLOOKUP(A144,מכרז!$A$5:$I$587,8,0)</f>
        <v>2.5745580000000001</v>
      </c>
    </row>
    <row r="145" spans="1:10" ht="57" x14ac:dyDescent="0.2">
      <c r="A145" s="27">
        <v>142</v>
      </c>
      <c r="B145" s="39" t="str">
        <f>VLOOKUP(D145,'חלוקת אחוזים לכל רמת קטגוריה'!$D$3:$J$69,3,0)</f>
        <v>מוצרי חיבור והידוק</v>
      </c>
      <c r="C145" s="39" t="str">
        <f>VLOOKUP(D145,'חלוקת אחוזים לכל רמת קטגוריה'!$D$3:$J$69,2,0)</f>
        <v>מוצרי חיבור וחיתוך</v>
      </c>
      <c r="D145" s="27" t="str">
        <f>VLOOKUP(A145,מכרז!$A$5:$I$587,2,0)</f>
        <v>דבקים ביחידה</v>
      </c>
      <c r="E145" s="88">
        <f>VLOOKUP(D145,'חלוקת אחוזים לכל רמת קטגוריה'!$D$3:$J$69,7,0)</f>
        <v>4.4285714285714284E-4</v>
      </c>
      <c r="F145" s="27" t="str">
        <f>VLOOKUP(A145,מכרז!$A$5:$I$587,3,0)</f>
        <v>דבק מפיות לאומנויות 220 מ"ל</v>
      </c>
      <c r="G145" s="27" t="str">
        <f>VLOOKUP(A145,מכרז!$A$5:$I$587,4,0)</f>
        <v>דבק מפיות לאומנויות  220 מ"ל, דבק על בסיס מים בעל כושר הדבקה חזק במיוחד.
מתאים לעץ, זכוכית 
שקוף לאחר הייבוש, אינו מקמט את המפית.</v>
      </c>
      <c r="H145" s="27">
        <f>VLOOKUP(A145,מכרז!$A$5:$I$587,5,0)</f>
        <v>0</v>
      </c>
      <c r="I145" s="27" t="str">
        <f>VLOOKUP(A145,מכרז!$A$5:$I$587,7,0)</f>
        <v>יח</v>
      </c>
      <c r="J145" s="26">
        <f>VLOOKUP(A145,מכרז!$A$5:$I$587,8,0)</f>
        <v>12.443697000000002</v>
      </c>
    </row>
    <row r="146" spans="1:10" ht="28.5" x14ac:dyDescent="0.2">
      <c r="A146" s="27">
        <v>143</v>
      </c>
      <c r="B146" s="39" t="str">
        <f>VLOOKUP(D146,'חלוקת אחוזים לכל רמת קטגוריה'!$D$3:$J$69,3,0)</f>
        <v>מוצרי חיבור והידוק</v>
      </c>
      <c r="C146" s="39" t="str">
        <f>VLOOKUP(D146,'חלוקת אחוזים לכל רמת קטגוריה'!$D$3:$J$69,2,0)</f>
        <v>מוצרי חיבור וחיתוך</v>
      </c>
      <c r="D146" s="27" t="str">
        <f>VLOOKUP(A146,מכרז!$A$5:$I$587,2,0)</f>
        <v>דבקים ביחידה</v>
      </c>
      <c r="E146" s="88">
        <f>VLOOKUP(D146,'חלוקת אחוזים לכל רמת קטגוריה'!$D$3:$J$69,7,0)</f>
        <v>4.4285714285714284E-4</v>
      </c>
      <c r="F146" s="27" t="str">
        <f>VLOOKUP(A146,מכרז!$A$5:$I$587,3,0)</f>
        <v>דיספנסר המתאים לסרט אריזה ברוחב 50 מ"מ</v>
      </c>
      <c r="G146" s="27" t="str">
        <f>VLOOKUP(A146,מכרז!$A$5:$I$587,4,0)</f>
        <v>מכשיר ידני שמתאים לגליל PVC ו PPL ברוחב 50 מ "מ, מתאים לאריזת קרטונים</v>
      </c>
      <c r="H146" s="27">
        <f>VLOOKUP(A146,מכרז!$A$5:$I$587,5,0)</f>
        <v>0</v>
      </c>
      <c r="I146" s="27" t="str">
        <f>VLOOKUP(A146,מכרז!$A$5:$I$587,7,0)</f>
        <v>יח</v>
      </c>
      <c r="J146" s="26">
        <f>VLOOKUP(A146,מכרז!$A$5:$I$587,8,0)</f>
        <v>8.0669483999999994</v>
      </c>
    </row>
    <row r="147" spans="1:10" ht="28.5" x14ac:dyDescent="0.2">
      <c r="A147" s="27">
        <v>144</v>
      </c>
      <c r="B147" s="39" t="str">
        <f>VLOOKUP(D147,'חלוקת אחוזים לכל רמת קטגוריה'!$D$3:$J$69,3,0)</f>
        <v>מוצרי חיבור והידוק</v>
      </c>
      <c r="C147" s="39" t="str">
        <f>VLOOKUP(D147,'חלוקת אחוזים לכל רמת קטגוריה'!$D$3:$J$69,2,0)</f>
        <v>מוצרי חיבור וחיתוך</v>
      </c>
      <c r="D147" s="27" t="str">
        <f>VLOOKUP(A147,מכרז!$A$5:$I$587,2,0)</f>
        <v>דבקים ביחידה</v>
      </c>
      <c r="E147" s="88">
        <f>VLOOKUP(D147,'חלוקת אחוזים לכל רמת קטגוריה'!$D$3:$J$69,7,0)</f>
        <v>4.4285714285714284E-4</v>
      </c>
      <c r="F147" s="27" t="str">
        <f>VLOOKUP(A147,מכרז!$A$5:$I$587,3,0)</f>
        <v>מעמד סלוטייפ ידני קטן רוחב "3/4</v>
      </c>
      <c r="G147" s="27" t="str">
        <f>VLOOKUP(A147,מכרז!$A$5:$I$587,4,0)</f>
        <v>מעמד לסלוטייפ ידני קטן , מתאים לגלילי סלוטייפ עד 30 מטר ברוחב 19 מ"מ</v>
      </c>
      <c r="H147" s="27">
        <f>VLOOKUP(A147,מכרז!$A$5:$I$587,5,0)</f>
        <v>0</v>
      </c>
      <c r="I147" s="27" t="str">
        <f>VLOOKUP(A147,מכרז!$A$5:$I$587,7,0)</f>
        <v>יח</v>
      </c>
      <c r="J147" s="26">
        <f>VLOOKUP(A147,מכרז!$A$5:$I$587,8,0)</f>
        <v>0.858186</v>
      </c>
    </row>
    <row r="148" spans="1:10" ht="28.5" x14ac:dyDescent="0.2">
      <c r="A148" s="27">
        <v>145</v>
      </c>
      <c r="B148" s="39" t="str">
        <f>VLOOKUP(D148,'חלוקת אחוזים לכל רמת קטגוריה'!$D$3:$J$69,3,0)</f>
        <v>מוצרי חיבור והידוק</v>
      </c>
      <c r="C148" s="39" t="str">
        <f>VLOOKUP(D148,'חלוקת אחוזים לכל רמת קטגוריה'!$D$3:$J$69,2,0)</f>
        <v>מוצרי חיבור וחיתוך</v>
      </c>
      <c r="D148" s="27" t="str">
        <f>VLOOKUP(A148,מכרז!$A$5:$I$587,2,0)</f>
        <v>דבקים ביחידה</v>
      </c>
      <c r="E148" s="88">
        <f>VLOOKUP(D148,'חלוקת אחוזים לכל רמת קטגוריה'!$D$3:$J$69,7,0)</f>
        <v>4.4285714285714284E-4</v>
      </c>
      <c r="F148" s="27" t="str">
        <f>VLOOKUP(A148,מכרז!$A$5:$I$587,3,0)</f>
        <v>מעמד  סלוטייפ שולחני רוחב "3/4</v>
      </c>
      <c r="G148" s="27" t="str">
        <f>VLOOKUP(A148,מכרז!$A$5:$I$587,4,0)</f>
        <v>מעמד לסלוטייפ שולחני  מתאים לגלילי סלוטייפ עד 30 מטר ברוחב 19 מ"מ</v>
      </c>
      <c r="H148" s="27">
        <f>VLOOKUP(A148,מכרז!$A$5:$I$587,5,0)</f>
        <v>0</v>
      </c>
      <c r="I148" s="27" t="str">
        <f>VLOOKUP(A148,מכרז!$A$5:$I$587,7,0)</f>
        <v>יח</v>
      </c>
      <c r="J148" s="26">
        <f>VLOOKUP(A148,מכרז!$A$5:$I$587,8,0)</f>
        <v>2.0253189599999994</v>
      </c>
    </row>
    <row r="149" spans="1:10" ht="42.75" x14ac:dyDescent="0.2">
      <c r="A149" s="27">
        <v>146</v>
      </c>
      <c r="B149" s="39" t="str">
        <f>VLOOKUP(D149,'חלוקת אחוזים לכל רמת קטגוריה'!$D$3:$J$69,3,0)</f>
        <v>מוצרי חיבור והידוק</v>
      </c>
      <c r="C149" s="39" t="str">
        <f>VLOOKUP(D149,'חלוקת אחוזים לכל רמת קטגוריה'!$D$3:$J$69,2,0)</f>
        <v>מוצרי חיבור וחיתוך</v>
      </c>
      <c r="D149" s="27" t="str">
        <f>VLOOKUP(A149,מכרז!$A$5:$I$587,2,0)</f>
        <v>דבקים ביחידה</v>
      </c>
      <c r="E149" s="88">
        <f>VLOOKUP(D149,'חלוקת אחוזים לכל רמת קטגוריה'!$D$3:$J$69,7,0)</f>
        <v>4.4285714285714284E-4</v>
      </c>
      <c r="F149" s="27" t="str">
        <f>VLOOKUP(A149,מכרז!$A$5:$I$587,3,0)</f>
        <v>מעמד  סלוטייפ שולחני גדול רוחב "3/4</v>
      </c>
      <c r="G149" s="27" t="str">
        <f>VLOOKUP(A149,מכרז!$A$5:$I$587,4,0)</f>
        <v>מעמד לסלוטייפ שולחני גדול, מתאים לגלילי סלוטייפ עד 72 יארד (66 מטר) ברוחב 19 מ"מ</v>
      </c>
      <c r="H149" s="27">
        <f>VLOOKUP(A149,מכרז!$A$5:$I$587,5,0)</f>
        <v>0</v>
      </c>
      <c r="I149" s="27" t="str">
        <f>VLOOKUP(A149,מכרז!$A$5:$I$587,7,0)</f>
        <v>יח</v>
      </c>
      <c r="J149" s="26">
        <f>VLOOKUP(A149,מכרז!$A$5:$I$587,8,0)</f>
        <v>5.1448250700000004</v>
      </c>
    </row>
    <row r="150" spans="1:10" ht="85.5" x14ac:dyDescent="0.2">
      <c r="A150" s="27">
        <v>147</v>
      </c>
      <c r="B150" s="39" t="str">
        <f>VLOOKUP(D150,'חלוקת אחוזים לכל רמת קטגוריה'!$D$3:$J$69,3,0)</f>
        <v>מוצרי חיבור והידוק</v>
      </c>
      <c r="C150" s="39" t="str">
        <f>VLOOKUP(D150,'חלוקת אחוזים לכל רמת קטגוריה'!$D$3:$J$69,2,0)</f>
        <v>מוצרי חיבור וחיתוך</v>
      </c>
      <c r="D150" s="27" t="str">
        <f>VLOOKUP(A150,מכרז!$A$5:$I$587,2,0)</f>
        <v>דבקים ביחידה</v>
      </c>
      <c r="E150" s="88">
        <f>VLOOKUP(D150,'חלוקת אחוזים לכל רמת קטגוריה'!$D$3:$J$69,7,0)</f>
        <v>4.4285714285714284E-4</v>
      </c>
      <c r="F150" s="27" t="str">
        <f>VLOOKUP(A150,מכרז!$A$5:$I$587,3,0)</f>
        <v>סלוטייפ באורך 30 מטר רוחב '1/2 (12 מ"מ)</v>
      </c>
      <c r="G150" s="27" t="str">
        <f>VLOOKUP(A150,מכרז!$A$5:$I$587,4,0)</f>
        <v>סלוטייפ 30 מטר '1/2 
טכנולוגיה: PP 
דגם: 1/2″ 
רוחב: 12 מ"מ 
אורך: 30 מטר 
צבע: שקוף</v>
      </c>
      <c r="H150" s="27">
        <f>VLOOKUP(A150,מכרז!$A$5:$I$587,5,0)</f>
        <v>0</v>
      </c>
      <c r="I150" s="27" t="str">
        <f>VLOOKUP(A150,מכרז!$A$5:$I$587,7,0)</f>
        <v>יח'</v>
      </c>
      <c r="J150" s="26">
        <f>VLOOKUP(A150,מכרז!$A$5:$I$587,8,0)</f>
        <v>0.21084742241379309</v>
      </c>
    </row>
    <row r="151" spans="1:10" ht="14.25" customHeight="1" x14ac:dyDescent="0.2">
      <c r="A151" s="27">
        <v>148</v>
      </c>
      <c r="B151" s="39" t="str">
        <f>VLOOKUP(D151,'חלוקת אחוזים לכל רמת קטגוריה'!$D$3:$J$69,3,0)</f>
        <v>מוצרי חיבור והידוק</v>
      </c>
      <c r="C151" s="39" t="str">
        <f>VLOOKUP(D151,'חלוקת אחוזים לכל רמת קטגוריה'!$D$3:$J$69,2,0)</f>
        <v>מוצרי חיבור וחיתוך</v>
      </c>
      <c r="D151" s="27" t="str">
        <f>VLOOKUP(A151,מכרז!$A$5:$I$587,2,0)</f>
        <v>דבקים ביחידה</v>
      </c>
      <c r="E151" s="88">
        <f>VLOOKUP(D151,'חלוקת אחוזים לכל רמת קטגוריה'!$D$3:$J$69,7,0)</f>
        <v>4.4285714285714284E-4</v>
      </c>
      <c r="F151" s="27" t="str">
        <f>VLOOKUP(A151,מכרז!$A$5:$I$587,3,0)</f>
        <v>סרט אריזה 50 מטר  LN/P.V.C  '2 אקריל חום</v>
      </c>
      <c r="G151" s="27" t="str">
        <f>VLOOKUP(A151,מכרז!$A$5:$I$587,4,0)</f>
        <v>סרט אריזה 50 מטר  LN/P.V.C  '2 אקריל חום</v>
      </c>
      <c r="H151" s="27">
        <f>VLOOKUP(A151,מכרז!$A$5:$I$587,5,0)</f>
        <v>0</v>
      </c>
      <c r="I151" s="27" t="str">
        <f>VLOOKUP(A151,מכרז!$A$5:$I$587,7,0)</f>
        <v>יח'</v>
      </c>
      <c r="J151" s="26">
        <f>VLOOKUP(A151,מכרז!$A$5:$I$587,8,0)</f>
        <v>4.5535645086206902</v>
      </c>
    </row>
    <row r="152" spans="1:10" ht="28.5" x14ac:dyDescent="0.2">
      <c r="A152" s="27">
        <v>149</v>
      </c>
      <c r="B152" s="39" t="str">
        <f>VLOOKUP(D152,'חלוקת אחוזים לכל רמת קטגוריה'!$D$3:$J$69,3,0)</f>
        <v>מוצרי חיבור והידוק</v>
      </c>
      <c r="C152" s="39" t="str">
        <f>VLOOKUP(D152,'חלוקת אחוזים לכל רמת קטגוריה'!$D$3:$J$69,2,0)</f>
        <v>מוצרי חיבור וחיתוך</v>
      </c>
      <c r="D152" s="27" t="str">
        <f>VLOOKUP(A152,מכרז!$A$5:$I$587,2,0)</f>
        <v>דבקים בגליל</v>
      </c>
      <c r="E152" s="88">
        <f>VLOOKUP(D152,'חלוקת אחוזים לכל רמת קטגוריה'!$D$3:$J$69,7,0)</f>
        <v>8.3333333333333339E-4</v>
      </c>
      <c r="F152" s="27" t="str">
        <f>VLOOKUP(A152,מכרז!$A$5:$I$587,3,0)</f>
        <v>דבק נוזלי בבקבוק פלסטי 30 גר "-ראש ספוג, 12 יח' בסט</v>
      </c>
      <c r="G152" s="27" t="str">
        <f>VLOOKUP(A152,מכרז!$A$5:$I$587,4,0)</f>
        <v>סט דבק נוזלי, 30 גרם בבקבוק פלסטי שקוף, ראש ספוג. 12 יח' בסט</v>
      </c>
      <c r="H152" s="27">
        <f>VLOOKUP(A152,מכרז!$A$5:$I$587,5,0)</f>
        <v>0</v>
      </c>
      <c r="I152" s="27" t="str">
        <f>VLOOKUP(A152,מכרז!$A$5:$I$587,7,0)</f>
        <v>סט</v>
      </c>
      <c r="J152" s="26">
        <f>VLOOKUP(A152,מכרז!$A$5:$I$587,8,0)</f>
        <v>2.5745580000000001</v>
      </c>
    </row>
    <row r="153" spans="1:10" ht="42.75" x14ac:dyDescent="0.2">
      <c r="A153" s="27">
        <v>150</v>
      </c>
      <c r="B153" s="39" t="str">
        <f>VLOOKUP(D153,'חלוקת אחוזים לכל רמת קטגוריה'!$D$3:$J$69,3,0)</f>
        <v>מוצרי חיבור והידוק</v>
      </c>
      <c r="C153" s="39" t="str">
        <f>VLOOKUP(D153,'חלוקת אחוזים לכל רמת קטגוריה'!$D$3:$J$69,2,0)</f>
        <v>מוצרי חיבור וחיתוך</v>
      </c>
      <c r="D153" s="27" t="str">
        <f>VLOOKUP(A153,מכרז!$A$5:$I$587,2,0)</f>
        <v>דבקים בגליל</v>
      </c>
      <c r="E153" s="88">
        <f>VLOOKUP(D153,'חלוקת אחוזים לכל רמת קטגוריה'!$D$3:$J$69,7,0)</f>
        <v>8.3333333333333339E-4</v>
      </c>
      <c r="F153" s="27" t="str">
        <f>VLOOKUP(A153,מכרז!$A$5:$I$587,3,0)</f>
        <v>דבק סטיק במשקל 8 גר' שפתון במארז 3 יח'</v>
      </c>
      <c r="G153" s="27" t="str">
        <f>VLOOKUP(A153,מכרז!$A$5:$I$587,4,0)</f>
        <v>סט דבק סטיק, משקל 8 גרם, על בסיס מוצק, הפעלה בצורת שפתון, מתאים להדבקת נייר. 3 יח' בסט.</v>
      </c>
      <c r="H153" s="27" t="str">
        <f>VLOOKUP(A153,מכרז!$A$5:$I$587,5,0)</f>
        <v xml:space="preserve"> ארטלין, פיילוט, UHU, פליקן</v>
      </c>
      <c r="I153" s="27" t="str">
        <f>VLOOKUP(A153,מכרז!$A$5:$I$587,7,0)</f>
        <v>סט</v>
      </c>
      <c r="J153" s="26">
        <f>VLOOKUP(A153,מכרז!$A$5:$I$587,8,0)</f>
        <v>2.5316487000000003</v>
      </c>
    </row>
    <row r="154" spans="1:10" ht="42.75" x14ac:dyDescent="0.2">
      <c r="A154" s="27">
        <v>151</v>
      </c>
      <c r="B154" s="39" t="str">
        <f>VLOOKUP(D154,'חלוקת אחוזים לכל רמת קטגוריה'!$D$3:$J$69,3,0)</f>
        <v>מוצרי חיבור והידוק</v>
      </c>
      <c r="C154" s="39" t="str">
        <f>VLOOKUP(D154,'חלוקת אחוזים לכל רמת קטגוריה'!$D$3:$J$69,2,0)</f>
        <v>מוצרי חיבור וחיתוך</v>
      </c>
      <c r="D154" s="27" t="str">
        <f>VLOOKUP(A154,מכרז!$A$5:$I$587,2,0)</f>
        <v>מחזק חורים</v>
      </c>
      <c r="E154" s="88">
        <f>VLOOKUP(D154,'חלוקת אחוזים לכל רמת קטגוריה'!$D$3:$J$69,7,0)</f>
        <v>0</v>
      </c>
      <c r="F154" s="27" t="str">
        <f>VLOOKUP(A154,מכרז!$A$5:$I$587,3,0)</f>
        <v>מחזק חורים לניירות מנוקבים קופסא של 500 יח</v>
      </c>
      <c r="G154" s="27" t="str">
        <f>VLOOKUP(A154,מכרז!$A$5:$I$587,4,0)</f>
        <v>מחזקי חורים לניירות מנוקבים, מפלסטיק, נמשכים מהקופסא אחד אחרי השני, 500 יחידות בקופסה, צבע לבן</v>
      </c>
      <c r="H154" s="27">
        <f>VLOOKUP(A154,מכרז!$A$5:$I$587,5,0)</f>
        <v>0</v>
      </c>
      <c r="I154" s="27" t="str">
        <f>VLOOKUP(A154,מכרז!$A$5:$I$587,7,0)</f>
        <v>קפ</v>
      </c>
      <c r="J154" s="26">
        <f>VLOOKUP(A154,מכרז!$A$5:$I$587,8,0)</f>
        <v>1.4760799200000001</v>
      </c>
    </row>
    <row r="155" spans="1:10" ht="42.75" x14ac:dyDescent="0.2">
      <c r="A155" s="27">
        <v>152</v>
      </c>
      <c r="B155" s="39" t="str">
        <f>VLOOKUP(D155,'חלוקת אחוזים לכל רמת קטגוריה'!$D$3:$J$69,3,0)</f>
        <v>מוצרי חיבור והידוק</v>
      </c>
      <c r="C155" s="39" t="str">
        <f>VLOOKUP(D155,'חלוקת אחוזים לכל רמת קטגוריה'!$D$3:$J$69,2,0)</f>
        <v>מוצרי חיבור וחיתוך</v>
      </c>
      <c r="D155" s="27" t="str">
        <f>VLOOKUP(A155,מכרז!$A$5:$I$587,2,0)</f>
        <v>מנקבים</v>
      </c>
      <c r="E155" s="88">
        <f>VLOOKUP(D155,'חלוקת אחוזים לכל רמת קטגוריה'!$D$3:$J$69,7,0)</f>
        <v>2.7833333333333334E-3</v>
      </c>
      <c r="F155" s="27" t="str">
        <f>VLOOKUP(A155,מכרז!$A$5:$I$587,3,0)</f>
        <v>מנקב 1 חור לניקוב ידני של חור אחד</v>
      </c>
      <c r="G155" s="27" t="str">
        <f>VLOOKUP(A155,מכרז!$A$5:$I$587,4,0)</f>
        <v>מנקב 1 חור - מנקב לניקוב ידני של חור אחד
קוטר החור 4.5 מ``מ
יכולת ניקוב: 1 מ``מ</v>
      </c>
      <c r="H155" s="27" t="str">
        <f>VLOOKUP(A155,מכרז!$A$5:$I$587,5,0)</f>
        <v>מקס, רפיד, סאקס וקנגרו</v>
      </c>
      <c r="I155" s="27" t="str">
        <f>VLOOKUP(A155,מכרז!$A$5:$I$587,7,0)</f>
        <v>יח</v>
      </c>
      <c r="J155" s="26">
        <f>VLOOKUP(A155,מכרז!$A$5:$I$587,8,0)</f>
        <v>3.7760183999999999</v>
      </c>
    </row>
    <row r="156" spans="1:10" ht="28.5" x14ac:dyDescent="0.2">
      <c r="A156" s="27">
        <v>153</v>
      </c>
      <c r="B156" s="39" t="str">
        <f>VLOOKUP(D156,'חלוקת אחוזים לכל רמת קטגוריה'!$D$3:$J$69,3,0)</f>
        <v>מוצרי חיבור והידוק</v>
      </c>
      <c r="C156" s="39" t="str">
        <f>VLOOKUP(D156,'חלוקת אחוזים לכל רמת קטגוריה'!$D$3:$J$69,2,0)</f>
        <v>מוצרי חיבור וחיתוך</v>
      </c>
      <c r="D156" s="27" t="str">
        <f>VLOOKUP(A156,מכרז!$A$5:$I$587,2,0)</f>
        <v>מנקבים</v>
      </c>
      <c r="E156" s="88">
        <f>VLOOKUP(D156,'חלוקת אחוזים לכל רמת קטגוריה'!$D$3:$J$69,7,0)</f>
        <v>2.7833333333333334E-3</v>
      </c>
      <c r="F156" s="27" t="str">
        <f>VLOOKUP(A156,מכרז!$A$5:$I$587,3,0)</f>
        <v>מנקב רגיל קטן (עד 10 דף)</v>
      </c>
      <c r="G156" s="27" t="str">
        <f>VLOOKUP(A156,מכרז!$A$5:$I$587,4,0)</f>
        <v xml:space="preserve">מנקב מבנה ארגונומי, מתאים ל 10 דף </v>
      </c>
      <c r="H156" s="27" t="str">
        <f>VLOOKUP(A156,מכרז!$A$5:$I$587,5,0)</f>
        <v>מקס, רפיד, סאקס וקנגרו</v>
      </c>
      <c r="I156" s="27" t="str">
        <f>VLOOKUP(A156,מכרז!$A$5:$I$587,7,0)</f>
        <v>יח</v>
      </c>
      <c r="J156" s="26">
        <f>VLOOKUP(A156,מכרז!$A$5:$I$587,8,0)</f>
        <v>3.1500000000000004</v>
      </c>
    </row>
    <row r="157" spans="1:10" ht="28.5" x14ac:dyDescent="0.2">
      <c r="A157" s="27">
        <v>154</v>
      </c>
      <c r="B157" s="39" t="str">
        <f>VLOOKUP(D157,'חלוקת אחוזים לכל רמת קטגוריה'!$D$3:$J$69,3,0)</f>
        <v>מוצרי חיבור והידוק</v>
      </c>
      <c r="C157" s="39" t="str">
        <f>VLOOKUP(D157,'חלוקת אחוזים לכל רמת קטגוריה'!$D$3:$J$69,2,0)</f>
        <v>מוצרי חיבור וחיתוך</v>
      </c>
      <c r="D157" s="27" t="str">
        <f>VLOOKUP(A157,מכרז!$A$5:$I$587,2,0)</f>
        <v>מנקבים</v>
      </c>
      <c r="E157" s="88">
        <f>VLOOKUP(D157,'חלוקת אחוזים לכל רמת קטגוריה'!$D$3:$J$69,7,0)</f>
        <v>2.7833333333333334E-3</v>
      </c>
      <c r="F157" s="27" t="str">
        <f>VLOOKUP(A157,מכרז!$A$5:$I$587,3,0)</f>
        <v>מנקב בינוני (עד 25 דף)</v>
      </c>
      <c r="G157" s="27" t="str">
        <f>VLOOKUP(A157,מכרז!$A$5:$I$587,4,0)</f>
        <v>מנקב מבנה ארגונומי, מתאים ל 25 דף</v>
      </c>
      <c r="H157" s="27" t="str">
        <f>VLOOKUP(A157,מכרז!$A$5:$I$587,5,0)</f>
        <v>מקס, רפיד, סאקס וקנגרו</v>
      </c>
      <c r="I157" s="27" t="str">
        <f>VLOOKUP(A157,מכרז!$A$5:$I$587,7,0)</f>
        <v>יח</v>
      </c>
      <c r="J157" s="26">
        <f>VLOOKUP(A157,מכרז!$A$5:$I$587,8,0)</f>
        <v>6.6852689399999994</v>
      </c>
    </row>
    <row r="158" spans="1:10" ht="57" x14ac:dyDescent="0.2">
      <c r="A158" s="27">
        <v>155</v>
      </c>
      <c r="B158" s="39" t="str">
        <f>VLOOKUP(D158,'חלוקת אחוזים לכל רמת קטגוריה'!$D$3:$J$69,3,0)</f>
        <v>מוצרי חיבור והידוק</v>
      </c>
      <c r="C158" s="39" t="str">
        <f>VLOOKUP(D158,'חלוקת אחוזים לכל רמת קטגוריה'!$D$3:$J$69,2,0)</f>
        <v>מוצרי חיבור וחיתוך</v>
      </c>
      <c r="D158" s="27" t="str">
        <f>VLOOKUP(A158,מכרז!$A$5:$I$587,2,0)</f>
        <v>מנקבים</v>
      </c>
      <c r="E158" s="88">
        <f>VLOOKUP(D158,'חלוקת אחוזים לכל רמת קטגוריה'!$D$3:$J$69,7,0)</f>
        <v>2.7833333333333334E-3</v>
      </c>
      <c r="F158" s="27" t="str">
        <f>VLOOKUP(A158,מכרז!$A$5:$I$587,3,0)</f>
        <v>מנקב  גדול (עד 70 דף)</v>
      </c>
      <c r="G158" s="27" t="str">
        <f>VLOOKUP(A158,מכרז!$A$5:$I$587,4,0)</f>
        <v>מנקב גדול, מבנה ארגונומי, מתאים ל 70 דף סרגל מירכוז ממתכת נשלף לקיבוע מרכז הדף בעבודות ניקוב גדולות.
ידית ארוכה לניקוב קל.</v>
      </c>
      <c r="H158" s="27" t="str">
        <f>VLOOKUP(A158,מכרז!$A$5:$I$587,5,0)</f>
        <v>מקס, רפיד, סאקס וקנגרו</v>
      </c>
      <c r="I158" s="27" t="str">
        <f>VLOOKUP(A158,מכרז!$A$5:$I$587,7,0)</f>
        <v>יח</v>
      </c>
      <c r="J158" s="26">
        <f>VLOOKUP(A158,מכרז!$A$5:$I$587,8,0)</f>
        <v>34.327440000000003</v>
      </c>
    </row>
    <row r="159" spans="1:10" ht="85.5" x14ac:dyDescent="0.2">
      <c r="A159" s="27">
        <v>156</v>
      </c>
      <c r="B159" s="39" t="str">
        <f>VLOOKUP(D159,'חלוקת אחוזים לכל רמת קטגוריה'!$D$3:$J$69,3,0)</f>
        <v>מוצרי חיבור והידוק</v>
      </c>
      <c r="C159" s="39" t="str">
        <f>VLOOKUP(D159,'חלוקת אחוזים לכל רמת קטגוריה'!$D$3:$J$69,2,0)</f>
        <v>מוצרי חיבור וחיתוך</v>
      </c>
      <c r="D159" s="27" t="str">
        <f>VLOOKUP(A159,מכרז!$A$5:$I$587,2,0)</f>
        <v>מנקבים</v>
      </c>
      <c r="E159" s="88">
        <f>VLOOKUP(D159,'חלוקת אחוזים לכל רמת קטגוריה'!$D$3:$J$69,7,0)</f>
        <v>2.7833333333333334E-3</v>
      </c>
      <c r="F159" s="27" t="str">
        <f>VLOOKUP(A159,מכרז!$A$5:$I$587,3,0)</f>
        <v>מנקב גדול (עד 160 דף)</v>
      </c>
      <c r="G159" s="27" t="str">
        <f>VLOOKUP(A159,מכרז!$A$5:$I$587,4,0)</f>
        <v>מנקב גדול מבנה ארגונומי, מתאים ל 160 דף סרגל מירכוז ממתכת נשלף לקיבוע מרכז הדף בעבודות ניקוב גדולות.
ידית ארוכה לניקוב קל. הידית ננעלת.
מרחק בין החורים 70-80 מ"מ / קוטר ניקוב 6 ו 7 מ"מ.</v>
      </c>
      <c r="H159" s="27" t="str">
        <f>VLOOKUP(A159,מכרז!$A$5:$I$587,5,0)</f>
        <v>מקס, רפיד, סאקס וקנגרו</v>
      </c>
      <c r="I159" s="27" t="str">
        <f>VLOOKUP(A159,מכרז!$A$5:$I$587,7,0)</f>
        <v>יח</v>
      </c>
      <c r="J159" s="26">
        <f>VLOOKUP(A159,מכרז!$A$5:$I$587,8,0)</f>
        <v>167.34626999999998</v>
      </c>
    </row>
    <row r="160" spans="1:10" ht="28.5" x14ac:dyDescent="0.2">
      <c r="A160" s="27">
        <v>157</v>
      </c>
      <c r="B160" s="39" t="str">
        <f>VLOOKUP(D160,'חלוקת אחוזים לכל רמת קטגוריה'!$D$3:$J$69,3,0)</f>
        <v>מוצרי חיבור והידוק</v>
      </c>
      <c r="C160" s="39" t="str">
        <f>VLOOKUP(D160,'חלוקת אחוזים לכל רמת קטגוריה'!$D$3:$J$69,2,0)</f>
        <v>מוצרי חיבור וחיתוך</v>
      </c>
      <c r="D160" s="27" t="str">
        <f>VLOOKUP(A160,מכרז!$A$5:$I$587,2,0)</f>
        <v>מנקבים</v>
      </c>
      <c r="E160" s="88">
        <f>VLOOKUP(D160,'חלוקת אחוזים לכל רמת קטגוריה'!$D$3:$J$69,7,0)</f>
        <v>2.7833333333333334E-3</v>
      </c>
      <c r="F160" s="27" t="str">
        <f>VLOOKUP(A160,מכרז!$A$5:$I$587,3,0)</f>
        <v>מקדח אחד למנקב SAX908</v>
      </c>
      <c r="G160" s="27" t="str">
        <f>VLOOKUP(A160,מכרז!$A$5:$I$587,4,0)</f>
        <v>מקדח חלופי למנקב SAX908</v>
      </c>
      <c r="H160" s="27" t="str">
        <f>VLOOKUP(A160,מכרז!$A$5:$I$587,5,0)</f>
        <v xml:space="preserve"> סאקס </v>
      </c>
      <c r="I160" s="27" t="str">
        <f>VLOOKUP(A160,מכרז!$A$5:$I$587,7,0)</f>
        <v>יח</v>
      </c>
      <c r="J160" s="26">
        <f>VLOOKUP(A160,מכרז!$A$5:$I$587,8,0)</f>
        <v>52.5</v>
      </c>
    </row>
    <row r="161" spans="1:10" ht="28.5" x14ac:dyDescent="0.2">
      <c r="A161" s="27">
        <v>158</v>
      </c>
      <c r="B161" s="39" t="str">
        <f>VLOOKUP(D161,'חלוקת אחוזים לכל רמת קטגוריה'!$D$3:$J$69,3,0)</f>
        <v>מוצרי חיבור והידוק</v>
      </c>
      <c r="C161" s="39" t="str">
        <f>VLOOKUP(D161,'חלוקת אחוזים לכל רמת קטגוריה'!$D$3:$J$69,2,0)</f>
        <v>מוצרי חיבור וחיתוך</v>
      </c>
      <c r="D161" s="27" t="str">
        <f>VLOOKUP(A161,מכרז!$A$5:$I$587,2,0)</f>
        <v>מספריים</v>
      </c>
      <c r="E161" s="88">
        <f>VLOOKUP(D161,'חלוקת אחוזים לכל רמת קטגוריה'!$D$3:$J$69,7,0)</f>
        <v>1.4E-3</v>
      </c>
      <c r="F161" s="27" t="str">
        <f>VLOOKUP(A161,מכרז!$A$5:$I$587,3,0)</f>
        <v>מספריים למשרד "POP 8.5  (כתומות)</v>
      </c>
      <c r="G161" s="27" t="str">
        <f>VLOOKUP(A161,מכרז!$A$5:$I$587,4,0)</f>
        <v>מספריים למשרד  "POP 8.5 (כתומות) להבים מפלדת אל-חלד</v>
      </c>
      <c r="H161" s="27">
        <f>VLOOKUP(A161,מכרז!$A$5:$I$587,5,0)</f>
        <v>0</v>
      </c>
      <c r="I161" s="27" t="str">
        <f>VLOOKUP(A161,מכרז!$A$5:$I$587,7,0)</f>
        <v>יח</v>
      </c>
      <c r="J161" s="26">
        <f>VLOOKUP(A161,מכרז!$A$5:$I$587,8,0)</f>
        <v>1.6734627000000002</v>
      </c>
    </row>
    <row r="162" spans="1:10" ht="28.5" x14ac:dyDescent="0.2">
      <c r="A162" s="27">
        <v>159</v>
      </c>
      <c r="B162" s="39" t="str">
        <f>VLOOKUP(D162,'חלוקת אחוזים לכל רמת קטגוריה'!$D$3:$J$69,3,0)</f>
        <v>מוצרי חיבור והידוק</v>
      </c>
      <c r="C162" s="39" t="str">
        <f>VLOOKUP(D162,'חלוקת אחוזים לכל רמת קטגוריה'!$D$3:$J$69,2,0)</f>
        <v>מוצרי חיבור וחיתוך</v>
      </c>
      <c r="D162" s="27" t="str">
        <f>VLOOKUP(A162,מכרז!$A$5:$I$587,2,0)</f>
        <v>מספריים</v>
      </c>
      <c r="E162" s="88">
        <f>VLOOKUP(D162,'חלוקת אחוזים לכל רמת קטגוריה'!$D$3:$J$69,7,0)</f>
        <v>1.4E-3</v>
      </c>
      <c r="F162" s="27" t="str">
        <f>VLOOKUP(A162,מכרז!$A$5:$I$587,3,0)</f>
        <v xml:space="preserve">מספריים למשרד "POP  5.5  </v>
      </c>
      <c r="G162" s="27" t="str">
        <f>VLOOKUP(A162,מכרז!$A$5:$I$587,4,0)</f>
        <v>מספריים למשרד "POP 5.5 להבים מפלדת אל-חלד</v>
      </c>
      <c r="H162" s="27">
        <f>VLOOKUP(A162,מכרז!$A$5:$I$587,5,0)</f>
        <v>0</v>
      </c>
      <c r="I162" s="27" t="str">
        <f>VLOOKUP(A162,מכרז!$A$5:$I$587,7,0)</f>
        <v>יח</v>
      </c>
      <c r="J162" s="26">
        <f>VLOOKUP(A162,מכרז!$A$5:$I$587,8,0)</f>
        <v>1.2443697</v>
      </c>
    </row>
    <row r="163" spans="1:10" ht="28.5" x14ac:dyDescent="0.2">
      <c r="A163" s="27">
        <v>160</v>
      </c>
      <c r="B163" s="39" t="str">
        <f>VLOOKUP(D163,'חלוקת אחוזים לכל רמת קטגוריה'!$D$3:$J$69,3,0)</f>
        <v>מוצרי חיבור והידוק</v>
      </c>
      <c r="C163" s="39" t="str">
        <f>VLOOKUP(D163,'חלוקת אחוזים לכל רמת קטגוריה'!$D$3:$J$69,2,0)</f>
        <v>מוצרי חיבור וחיתוך</v>
      </c>
      <c r="D163" s="27" t="str">
        <f>VLOOKUP(A163,מכרז!$A$5:$I$587,2,0)</f>
        <v>מספריים</v>
      </c>
      <c r="E163" s="88">
        <f>VLOOKUP(D163,'חלוקת אחוזים לכל רמת קטגוריה'!$D$3:$J$69,7,0)</f>
        <v>1.4E-3</v>
      </c>
      <c r="F163" s="27" t="str">
        <f>VLOOKUP(A163,מכרז!$A$5:$I$587,3,0)</f>
        <v xml:space="preserve">מספריים ידית שחורה "5.5 </v>
      </c>
      <c r="G163" s="27" t="str">
        <f>VLOOKUP(A163,מכרז!$A$5:$I$587,4,0)</f>
        <v>מספריים ידית שחורה "5.5  להבים אל חלד</v>
      </c>
      <c r="H163" s="27">
        <f>VLOOKUP(A163,מכרז!$A$5:$I$587,5,0)</f>
        <v>0</v>
      </c>
      <c r="I163" s="27" t="str">
        <f>VLOOKUP(A163,מכרז!$A$5:$I$587,7,0)</f>
        <v>יח</v>
      </c>
      <c r="J163" s="26">
        <f>VLOOKUP(A163,מכרז!$A$5:$I$587,8,0)</f>
        <v>1.05</v>
      </c>
    </row>
    <row r="164" spans="1:10" ht="28.5" x14ac:dyDescent="0.2">
      <c r="A164" s="27">
        <v>161</v>
      </c>
      <c r="B164" s="39" t="str">
        <f>VLOOKUP(D164,'חלוקת אחוזים לכל רמת קטגוריה'!$D$3:$J$69,3,0)</f>
        <v>מוצרי חיבור והידוק</v>
      </c>
      <c r="C164" s="39" t="str">
        <f>VLOOKUP(D164,'חלוקת אחוזים לכל רמת קטגוריה'!$D$3:$J$69,2,0)</f>
        <v>מוצרי חיבור וחיתוך</v>
      </c>
      <c r="D164" s="27" t="str">
        <f>VLOOKUP(A164,מכרז!$A$5:$I$587,2,0)</f>
        <v>מספריים</v>
      </c>
      <c r="E164" s="88">
        <f>VLOOKUP(D164,'חלוקת אחוזים לכל רמת קטגוריה'!$D$3:$J$69,7,0)</f>
        <v>1.4E-3</v>
      </c>
      <c r="F164" s="27" t="str">
        <f>VLOOKUP(A164,מכרז!$A$5:$I$587,3,0)</f>
        <v xml:space="preserve">מספריים ידית שחורה "8.5 </v>
      </c>
      <c r="G164" s="27" t="str">
        <f>VLOOKUP(A164,מכרז!$A$5:$I$587,4,0)</f>
        <v>מספריים ידית שחורה "8.5 להבים אל חלד</v>
      </c>
      <c r="H164" s="27">
        <f>VLOOKUP(A164,מכרז!$A$5:$I$587,5,0)</f>
        <v>0</v>
      </c>
      <c r="I164" s="27" t="str">
        <f>VLOOKUP(A164,מכרז!$A$5:$I$587,7,0)</f>
        <v>יח</v>
      </c>
      <c r="J164" s="26">
        <f>VLOOKUP(A164,מכרז!$A$5:$I$587,8,0)</f>
        <v>1.5750000000000002</v>
      </c>
    </row>
    <row r="165" spans="1:10" ht="42.75" x14ac:dyDescent="0.2">
      <c r="A165" s="27">
        <v>162</v>
      </c>
      <c r="B165" s="39" t="str">
        <f>VLOOKUP(D165,'חלוקת אחוזים לכל רמת קטגוריה'!$D$3:$J$69,3,0)</f>
        <v>מוצרי חיבור והידוק</v>
      </c>
      <c r="C165" s="39" t="str">
        <f>VLOOKUP(D165,'חלוקת אחוזים לכל רמת קטגוריה'!$D$3:$J$69,2,0)</f>
        <v>מוצרי חיבור וחיתוך</v>
      </c>
      <c r="D165" s="27" t="str">
        <f>VLOOKUP(A165,מכרז!$A$5:$I$587,2,0)</f>
        <v>נר דבק</v>
      </c>
      <c r="E165" s="88">
        <f>VLOOKUP(D165,'חלוקת אחוזים לכל רמת קטגוריה'!$D$3:$J$69,7,0)</f>
        <v>2.9999999999999997E-4</v>
      </c>
      <c r="F165" s="27" t="str">
        <f>VLOOKUP(A165,מכרז!$A$5:$I$587,3,0)</f>
        <v>נר דבק חם לאקדח - אורך 15 ס"מ</v>
      </c>
      <c r="G165" s="27" t="str">
        <f>VLOOKUP(A165,מכרז!$A$5:$I$587,4,0)</f>
        <v>נר דבק חם לאקדח. נרות דבק חם איכותיים לעבודה עם אקדח דבק חם. אורך הנר - 15 ס"מ..</v>
      </c>
      <c r="H165" s="27">
        <f>VLOOKUP(A165,מכרז!$A$5:$I$587,5,0)</f>
        <v>0</v>
      </c>
      <c r="I165" s="27" t="str">
        <f>VLOOKUP(A165,מכרז!$A$5:$I$587,7,0)</f>
        <v>יח</v>
      </c>
      <c r="J165" s="26">
        <f>VLOOKUP(A165,מכרז!$A$5:$I$587,8,0)</f>
        <v>0.56640276000000001</v>
      </c>
    </row>
    <row r="166" spans="1:10" ht="28.5" x14ac:dyDescent="0.2">
      <c r="A166" s="27">
        <v>163</v>
      </c>
      <c r="B166" s="39" t="str">
        <f>VLOOKUP(D166,'חלוקת אחוזים לכל רמת קטגוריה'!$D$3:$J$69,3,0)</f>
        <v>מוצרי חיבור והידוק</v>
      </c>
      <c r="C166" s="39" t="str">
        <f>VLOOKUP(D166,'חלוקת אחוזים לכל רמת קטגוריה'!$D$3:$J$69,2,0)</f>
        <v>מוצרי חיבור וחיתוך</v>
      </c>
      <c r="D166" s="27" t="str">
        <f>VLOOKUP(A166,מכרז!$A$5:$I$587,2,0)</f>
        <v>סכינים ביחידה</v>
      </c>
      <c r="E166" s="88">
        <f>VLOOKUP(D166,'חלוקת אחוזים לכל רמת קטגוריה'!$D$3:$J$69,7,0)</f>
        <v>2.3333333333333333E-4</v>
      </c>
      <c r="F166" s="27" t="str">
        <f>VLOOKUP(A166,מכרז!$A$5:$I$587,3,0)</f>
        <v>סכין חיתוך יפני קטן עם מעצור</v>
      </c>
      <c r="G166" s="27" t="str">
        <f>VLOOKUP(A166,מכרז!$A$5:$I$587,4,0)</f>
        <v>סכין חיתוך (יפני) עם להב צר +מעצור, גוף פלסטיק.</v>
      </c>
      <c r="H166" s="27">
        <f>VLOOKUP(A166,מכרז!$A$5:$I$587,5,0)</f>
        <v>0</v>
      </c>
      <c r="I166" s="27" t="str">
        <f>VLOOKUP(A166,מכרז!$A$5:$I$587,7,0)</f>
        <v>יח</v>
      </c>
      <c r="J166" s="26">
        <f>VLOOKUP(A166,מכרז!$A$5:$I$587,8,0)</f>
        <v>0.52500000000000002</v>
      </c>
    </row>
    <row r="167" spans="1:10" ht="28.5" x14ac:dyDescent="0.2">
      <c r="A167" s="27">
        <v>164</v>
      </c>
      <c r="B167" s="39" t="str">
        <f>VLOOKUP(D167,'חלוקת אחוזים לכל רמת קטגוריה'!$D$3:$J$69,3,0)</f>
        <v>מוצרי חיבור והידוק</v>
      </c>
      <c r="C167" s="39" t="str">
        <f>VLOOKUP(D167,'חלוקת אחוזים לכל רמת קטגוריה'!$D$3:$J$69,2,0)</f>
        <v>מוצרי חיבור וחיתוך</v>
      </c>
      <c r="D167" s="27" t="str">
        <f>VLOOKUP(A167,מכרז!$A$5:$I$587,2,0)</f>
        <v>סכינים ביחידה</v>
      </c>
      <c r="E167" s="88">
        <f>VLOOKUP(D167,'חלוקת אחוזים לכל רמת קטגוריה'!$D$3:$J$69,7,0)</f>
        <v>2.3333333333333333E-4</v>
      </c>
      <c r="F167" s="27" t="str">
        <f>VLOOKUP(A167,מכרז!$A$5:$I$587,3,0)</f>
        <v>סכין חיתוך יפני רחב+מעצור</v>
      </c>
      <c r="G167" s="27" t="str">
        <f>VLOOKUP(A167,מכרז!$A$5:$I$587,4,0)</f>
        <v>סכין חיתוך (יפני) עם להב רחב +מעצור, גוף פלסטיק.</v>
      </c>
      <c r="H167" s="27">
        <f>VLOOKUP(A167,מכרז!$A$5:$I$587,5,0)</f>
        <v>0</v>
      </c>
      <c r="I167" s="27" t="str">
        <f>VLOOKUP(A167,מכרז!$A$5:$I$587,7,0)</f>
        <v>יח</v>
      </c>
      <c r="J167" s="26">
        <f>VLOOKUP(A167,מכרז!$A$5:$I$587,8,0)</f>
        <v>0.63505763999999998</v>
      </c>
    </row>
    <row r="168" spans="1:10" ht="28.5" x14ac:dyDescent="0.2">
      <c r="A168" s="27">
        <v>165</v>
      </c>
      <c r="B168" s="39" t="str">
        <f>VLOOKUP(D168,'חלוקת אחוזים לכל רמת קטגוריה'!$D$3:$J$69,3,0)</f>
        <v>מוצרי חיבור והידוק</v>
      </c>
      <c r="C168" s="39" t="str">
        <f>VLOOKUP(D168,'חלוקת אחוזים לכל רמת קטגוריה'!$D$3:$J$69,2,0)</f>
        <v>מוצרי חיבור וחיתוך</v>
      </c>
      <c r="D168" s="27" t="str">
        <f>VLOOKUP(A168,מכרז!$A$5:$I$587,2,0)</f>
        <v>סכינים ביחידה</v>
      </c>
      <c r="E168" s="88">
        <f>VLOOKUP(D168,'חלוקת אחוזים לכל רמת קטגוריה'!$D$3:$J$69,7,0)</f>
        <v>2.3333333333333333E-4</v>
      </c>
      <c r="F168" s="27" t="str">
        <f>VLOOKUP(A168,מכרז!$A$5:$I$587,3,0)</f>
        <v>סכין לפתיחת מכתבים מתכת</v>
      </c>
      <c r="G168" s="27" t="str">
        <f>VLOOKUP(A168,מכרז!$A$5:$I$587,4,0)</f>
        <v>סכין לפתיחת מכתבים עשוי מתכת לשימוש משרדי</v>
      </c>
      <c r="H168" s="27">
        <f>VLOOKUP(A168,מכרז!$A$5:$I$587,5,0)</f>
        <v>0</v>
      </c>
      <c r="I168" s="27" t="str">
        <f>VLOOKUP(A168,מכרז!$A$5:$I$587,7,0)</f>
        <v>יח</v>
      </c>
      <c r="J168" s="26">
        <f>VLOOKUP(A168,מכרז!$A$5:$I$587,8,0)</f>
        <v>2.9993600700000003</v>
      </c>
    </row>
    <row r="169" spans="1:10" ht="28.5" x14ac:dyDescent="0.2">
      <c r="A169" s="27">
        <v>166</v>
      </c>
      <c r="B169" s="39" t="str">
        <f>VLOOKUP(D169,'חלוקת אחוזים לכל רמת קטגוריה'!$D$3:$J$69,3,0)</f>
        <v>מוצרי חיבור והידוק</v>
      </c>
      <c r="C169" s="39" t="str">
        <f>VLOOKUP(D169,'חלוקת אחוזים לכל רמת קטגוריה'!$D$3:$J$69,2,0)</f>
        <v>מוצרי חיבור וחיתוך</v>
      </c>
      <c r="D169" s="27" t="str">
        <f>VLOOKUP(A169,מכרז!$A$5:$I$587,2,0)</f>
        <v>סכינים בסט</v>
      </c>
      <c r="E169" s="88">
        <f>VLOOKUP(D169,'חלוקת אחוזים לכל רמת קטגוריה'!$D$3:$J$69,7,0)</f>
        <v>1E-4</v>
      </c>
      <c r="F169" s="27" t="str">
        <f>VLOOKUP(A169,מכרז!$A$5:$I$587,3,0)</f>
        <v>להבים לסכין יפני קטן, סט 10 יחידות</v>
      </c>
      <c r="G169" s="27" t="str">
        <f>VLOOKUP(A169,מכרז!$A$5:$I$587,4,0)</f>
        <v>סט להבים לסכין צר, 10 יחידות בסט, מתאים לסכיני חיתוך צרים</v>
      </c>
      <c r="H169" s="27">
        <f>VLOOKUP(A169,מכרז!$A$5:$I$587,5,0)</f>
        <v>0</v>
      </c>
      <c r="I169" s="27" t="str">
        <f>VLOOKUP(A169,מכרז!$A$5:$I$587,7,0)</f>
        <v>סט</v>
      </c>
      <c r="J169" s="26">
        <f>VLOOKUP(A169,מכרז!$A$5:$I$587,8,0)</f>
        <v>1.69878347793</v>
      </c>
    </row>
    <row r="170" spans="1:10" ht="28.5" x14ac:dyDescent="0.2">
      <c r="A170" s="27">
        <v>167</v>
      </c>
      <c r="B170" s="39" t="str">
        <f>VLOOKUP(D170,'חלוקת אחוזים לכל רמת קטגוריה'!$D$3:$J$69,3,0)</f>
        <v>מוצרי חיבור והידוק</v>
      </c>
      <c r="C170" s="39" t="str">
        <f>VLOOKUP(D170,'חלוקת אחוזים לכל רמת קטגוריה'!$D$3:$J$69,2,0)</f>
        <v>מוצרי חיבור וחיתוך</v>
      </c>
      <c r="D170" s="27" t="str">
        <f>VLOOKUP(A170,מכרז!$A$5:$I$587,2,0)</f>
        <v>סכינים בסט</v>
      </c>
      <c r="E170" s="88">
        <f>VLOOKUP(D170,'חלוקת אחוזים לכל רמת קטגוריה'!$D$3:$J$69,7,0)</f>
        <v>1E-4</v>
      </c>
      <c r="F170" s="27" t="str">
        <f>VLOOKUP(A170,מכרז!$A$5:$I$587,3,0)</f>
        <v>להבים לסכין יפני גדול, סט 10 יחידות</v>
      </c>
      <c r="G170" s="27" t="str">
        <f>VLOOKUP(A170,מכרז!$A$5:$I$587,4,0)</f>
        <v>סט להבים לסכין רחב, 10 יחידות בסט, מתאים לסכיני חיתוךרחבים</v>
      </c>
      <c r="H170" s="27">
        <f>VLOOKUP(A170,מכרז!$A$5:$I$587,5,0)</f>
        <v>0</v>
      </c>
      <c r="I170" s="27" t="str">
        <f>VLOOKUP(A170,מכרז!$A$5:$I$587,7,0)</f>
        <v>סט</v>
      </c>
      <c r="J170" s="26">
        <f>VLOOKUP(A170,מכרז!$A$5:$I$587,8,0)</f>
        <v>2.3256840599999999</v>
      </c>
    </row>
    <row r="171" spans="1:10" ht="28.5" x14ac:dyDescent="0.2">
      <c r="A171" s="27">
        <v>168</v>
      </c>
      <c r="B171" s="39" t="str">
        <f>VLOOKUP(D171,'חלוקת אחוזים לכל רמת קטגוריה'!$D$3:$J$69,3,0)</f>
        <v>מוצרי חיבור והידוק</v>
      </c>
      <c r="C171" s="39" t="str">
        <f>VLOOKUP(D171,'חלוקת אחוזים לכל רמת קטגוריה'!$D$3:$J$69,2,0)</f>
        <v>מוצרי הידוק</v>
      </c>
      <c r="D171" s="27" t="str">
        <f>VLOOKUP(A171,מכרז!$A$5:$I$587,2,0)</f>
        <v>חולץ סיכות</v>
      </c>
      <c r="E171" s="88">
        <f>VLOOKUP(D171,'חלוקת אחוזים לכל רמת קטגוריה'!$D$3:$J$69,7,0)</f>
        <v>3.5E-4</v>
      </c>
      <c r="F171" s="27" t="str">
        <f>VLOOKUP(A171,מכרז!$A$5:$I$587,3,0)</f>
        <v xml:space="preserve">חולץ סיכות </v>
      </c>
      <c r="G171" s="27" t="str">
        <f>VLOOKUP(A171,מכרז!$A$5:$I$587,4,0)</f>
        <v>חולץ סיכות עשוי מתכת, , מתאים לכל סוגי הסיכות</v>
      </c>
      <c r="H171" s="27">
        <f>VLOOKUP(A171,מכרז!$A$5:$I$587,5,0)</f>
        <v>0</v>
      </c>
      <c r="I171" s="27" t="str">
        <f>VLOOKUP(A171,מכרז!$A$5:$I$587,7,0)</f>
        <v>יח</v>
      </c>
      <c r="J171" s="26">
        <f>VLOOKUP(A171,מכרז!$A$5:$I$587,8,0)</f>
        <v>0.78750000000000009</v>
      </c>
    </row>
    <row r="172" spans="1:10" ht="85.5" x14ac:dyDescent="0.2">
      <c r="A172" s="27">
        <v>169</v>
      </c>
      <c r="B172" s="39" t="str">
        <f>VLOOKUP(D172,'חלוקת אחוזים לכל רמת קטגוריה'!$D$3:$J$69,3,0)</f>
        <v>מוצרי חיבור והידוק</v>
      </c>
      <c r="C172" s="39" t="str">
        <f>VLOOKUP(D172,'חלוקת אחוזים לכל רמת קטגוריה'!$D$3:$J$69,2,0)</f>
        <v>מוצרי הידוק</v>
      </c>
      <c r="D172" s="27" t="str">
        <f>VLOOKUP(A172,מכרז!$A$5:$I$587,2,0)</f>
        <v>חולץ סיכות</v>
      </c>
      <c r="E172" s="88">
        <f>VLOOKUP(D172,'חלוקת אחוזים לכל רמת קטגוריה'!$D$3:$J$69,7,0)</f>
        <v>3.5E-4</v>
      </c>
      <c r="F172" s="27" t="str">
        <f>VLOOKUP(A172,מכרז!$A$5:$I$587,3,0)</f>
        <v>חולץ סיכות מסיבי</v>
      </c>
      <c r="G172" s="27" t="str">
        <f>VLOOKUP(A172,מכרז!$A$5:$I$587,4,0)</f>
        <v xml:space="preserve"> חולץ סיכות גדול מסיבי לשליפה של סיכות חיבור גדולות מעד 160 דפים ועד לגובה של 20 ס"מ. זרוע ארוכה לחליצה נוחה של הסיכות ללא מאמץ.
מתאים לחילוץ סיכות: עד ל-23/24
אפשרות לקבע לשולחן</v>
      </c>
      <c r="H172" s="27">
        <f>VLOOKUP(A172,מכרז!$A$5:$I$587,5,0)</f>
        <v>0</v>
      </c>
      <c r="I172" s="27" t="str">
        <f>VLOOKUP(A172,מכרז!$A$5:$I$587,7,0)</f>
        <v>יח'</v>
      </c>
      <c r="J172" s="26">
        <f>VLOOKUP(A172,מכרז!$A$5:$I$587,8,0)</f>
        <v>21.965475000000001</v>
      </c>
    </row>
    <row r="173" spans="1:10" ht="28.5" x14ac:dyDescent="0.2">
      <c r="A173" s="27">
        <v>170</v>
      </c>
      <c r="B173" s="39" t="str">
        <f>VLOOKUP(D173,'חלוקת אחוזים לכל רמת קטגוריה'!$D$3:$J$69,3,0)</f>
        <v>מוצרי חיבור והידוק</v>
      </c>
      <c r="C173" s="39" t="str">
        <f>VLOOKUP(D173,'חלוקת אחוזים לכל רמת קטגוריה'!$D$3:$J$69,2,0)</f>
        <v>מוצרי הידוק</v>
      </c>
      <c r="D173" s="27" t="str">
        <f>VLOOKUP(A173,מכרז!$A$5:$I$587,2,0)</f>
        <v>סיכות</v>
      </c>
      <c r="E173" s="88">
        <f>VLOOKUP(D173,'חלוקת אחוזים לכל רמת קטגוריה'!$D$3:$J$69,7,0)</f>
        <v>6.6666666666666664E-4</v>
      </c>
      <c r="F173" s="27" t="str">
        <f>VLOOKUP(A173,מכרז!$A$5:$I$587,3,0)</f>
        <v>סיכות חבור בגודל 10 מתאימות לשדכנים שונים  1000 יח' בקופסא</v>
      </c>
      <c r="G173" s="27" t="str">
        <f>VLOOKUP(A173,מכרז!$A$5:$I$587,4,0)</f>
        <v>סיכות חבור בגודל 10 מתאימות לשדכנים שונים  1000 יח' בקופסא</v>
      </c>
      <c r="H173" s="27" t="str">
        <f>VLOOKUP(A173,מכרז!$A$5:$I$587,5,0)</f>
        <v xml:space="preserve">מקס, רפיד, סאקס </v>
      </c>
      <c r="I173" s="27" t="str">
        <f>VLOOKUP(A173,מכרז!$A$5:$I$587,7,0)</f>
        <v>יח'</v>
      </c>
      <c r="J173" s="26">
        <f>VLOOKUP(A173,מכרז!$A$5:$I$587,8,0)</f>
        <v>0.82489430172413791</v>
      </c>
    </row>
    <row r="174" spans="1:10" ht="14.25" customHeight="1" x14ac:dyDescent="0.2">
      <c r="A174" s="27">
        <v>171</v>
      </c>
      <c r="B174" s="39" t="str">
        <f>VLOOKUP(D174,'חלוקת אחוזים לכל רמת קטגוריה'!$D$3:$J$69,3,0)</f>
        <v>מוצרי חיבור והידוק</v>
      </c>
      <c r="C174" s="39" t="str">
        <f>VLOOKUP(D174,'חלוקת אחוזים לכל רמת קטגוריה'!$D$3:$J$69,2,0)</f>
        <v>מוצרי הידוק</v>
      </c>
      <c r="D174" s="27" t="str">
        <f>VLOOKUP(A174,מכרז!$A$5:$I$587,2,0)</f>
        <v>סיכות</v>
      </c>
      <c r="E174" s="88">
        <f>VLOOKUP(D174,'חלוקת אחוזים לכל רמת קטגוריה'!$D$3:$J$69,7,0)</f>
        <v>6.6666666666666664E-4</v>
      </c>
      <c r="F174" s="27" t="str">
        <f>VLOOKUP(A174,מכרז!$A$5:$I$587,3,0)</f>
        <v>סיכות חבור 26/6 מקס   35-5M בקופסא 5000 יח'</v>
      </c>
      <c r="G174" s="27" t="str">
        <f>VLOOKUP(A174,מכרז!$A$5:$I$587,4,0)</f>
        <v>סיכות חבור 26/6  35-5M קופ' 5000</v>
      </c>
      <c r="H174" s="27" t="str">
        <f>VLOOKUP(A174,מכרז!$A$5:$I$587,5,0)</f>
        <v>מקס</v>
      </c>
      <c r="I174" s="27" t="str">
        <f>VLOOKUP(A174,מכרז!$A$5:$I$587,7,0)</f>
        <v>יח'</v>
      </c>
      <c r="J174" s="26">
        <f>VLOOKUP(A174,מכרז!$A$5:$I$587,8,0)</f>
        <v>4.2315000000000005</v>
      </c>
    </row>
    <row r="175" spans="1:10" ht="28.5" x14ac:dyDescent="0.2">
      <c r="A175" s="27">
        <v>172</v>
      </c>
      <c r="B175" s="39" t="str">
        <f>VLOOKUP(D175,'חלוקת אחוזים לכל רמת קטגוריה'!$D$3:$J$69,3,0)</f>
        <v>מוצרי חיבור והידוק</v>
      </c>
      <c r="C175" s="39" t="str">
        <f>VLOOKUP(D175,'חלוקת אחוזים לכל רמת קטגוריה'!$D$3:$J$69,2,0)</f>
        <v>מוצרי הידוק</v>
      </c>
      <c r="D175" s="27" t="str">
        <f>VLOOKUP(A175,מכרז!$A$5:$I$587,2,0)</f>
        <v>סיכות</v>
      </c>
      <c r="E175" s="88">
        <f>VLOOKUP(D175,'חלוקת אחוזים לכל רמת קטגוריה'!$D$3:$J$69,7,0)</f>
        <v>6.6666666666666664E-4</v>
      </c>
      <c r="F175" s="27" t="str">
        <f>VLOOKUP(A175,מכרז!$A$5:$I$587,3,0)</f>
        <v>סיכות חבור 13MB מקס T3 לאקדח קופ' 1000  יח'</v>
      </c>
      <c r="G175" s="27" t="str">
        <f>VLOOKUP(A175,מכרז!$A$5:$I$587,4,0)</f>
        <v>סיכות חבור 13MB מקס T3 לאקדח קופ'  1000 יח'</v>
      </c>
      <c r="H175" s="27" t="str">
        <f>VLOOKUP(A175,מכרז!$A$5:$I$587,5,0)</f>
        <v>מקס</v>
      </c>
      <c r="I175" s="27" t="str">
        <f>VLOOKUP(A175,מכרז!$A$5:$I$587,7,0)</f>
        <v>יח'</v>
      </c>
      <c r="J175" s="26">
        <f>VLOOKUP(A175,מכרז!$A$5:$I$587,8,0)</f>
        <v>5.7705610344827587</v>
      </c>
    </row>
    <row r="176" spans="1:10" ht="28.5" x14ac:dyDescent="0.2">
      <c r="A176" s="27">
        <v>173</v>
      </c>
      <c r="B176" s="39" t="str">
        <f>VLOOKUP(D176,'חלוקת אחוזים לכל רמת קטגוריה'!$D$3:$J$69,3,0)</f>
        <v>מוצרי חיבור והידוק</v>
      </c>
      <c r="C176" s="39" t="str">
        <f>VLOOKUP(D176,'חלוקת אחוזים לכל רמת קטגוריה'!$D$3:$J$69,2,0)</f>
        <v>מוצרי הידוק</v>
      </c>
      <c r="D176" s="27" t="str">
        <f>VLOOKUP(A176,מכרז!$A$5:$I$587,2,0)</f>
        <v>סיכות</v>
      </c>
      <c r="E176" s="88">
        <f>VLOOKUP(D176,'חלוקת אחוזים לכל רמת קטגוריה'!$D$3:$J$69,7,0)</f>
        <v>6.6666666666666664E-4</v>
      </c>
      <c r="F176" s="27" t="str">
        <f>VLOOKUP(A176,מכרז!$A$5:$I$587,3,0)</f>
        <v>סיכות חבור מקס T3-10MB לאקדח 1000 23/10</v>
      </c>
      <c r="G176" s="27" t="str">
        <f>VLOOKUP(A176,מכרז!$A$5:$I$587,4,0)</f>
        <v>סיכות חבור מקס T3-10MB לאקדח 1000 23/10</v>
      </c>
      <c r="H176" s="27" t="str">
        <f>VLOOKUP(A176,מכרז!$A$5:$I$587,5,0)</f>
        <v>מקס</v>
      </c>
      <c r="I176" s="27" t="str">
        <f>VLOOKUP(A176,מכרז!$A$5:$I$587,7,0)</f>
        <v>יח'</v>
      </c>
      <c r="J176" s="26">
        <f>VLOOKUP(A176,מכרז!$A$5:$I$587,8,0)</f>
        <v>3.2514891982758622</v>
      </c>
    </row>
    <row r="177" spans="1:10" ht="28.5" x14ac:dyDescent="0.2">
      <c r="A177" s="27">
        <v>174</v>
      </c>
      <c r="B177" s="39" t="str">
        <f>VLOOKUP(D177,'חלוקת אחוזים לכל רמת קטגוריה'!$D$3:$J$69,3,0)</f>
        <v>מוצרי חיבור והידוק</v>
      </c>
      <c r="C177" s="39" t="str">
        <f>VLOOKUP(D177,'חלוקת אחוזים לכל רמת קטגוריה'!$D$3:$J$69,2,0)</f>
        <v>מוצרי הידוק</v>
      </c>
      <c r="D177" s="27" t="str">
        <f>VLOOKUP(A177,מכרז!$A$5:$I$587,2,0)</f>
        <v>סיכות</v>
      </c>
      <c r="E177" s="88">
        <f>VLOOKUP(D177,'חלוקת אחוזים לכל רמת קטגוריה'!$D$3:$J$69,7,0)</f>
        <v>6.6666666666666664E-4</v>
      </c>
      <c r="F177" s="27" t="str">
        <f>VLOOKUP(A177,מכרז!$A$5:$I$587,3,0)</f>
        <v>סיכות חבור 8 מ'מ מקס 1208F( 12)</v>
      </c>
      <c r="G177" s="27" t="str">
        <f>VLOOKUP(A177,מכרז!$A$5:$I$587,4,0)</f>
        <v>סיכות חבור 8 מ'מ מקס 1208F( 12)</v>
      </c>
      <c r="H177" s="27" t="str">
        <f>VLOOKUP(A177,מכרז!$A$5:$I$587,5,0)</f>
        <v>מקס</v>
      </c>
      <c r="I177" s="27" t="str">
        <f>VLOOKUP(A177,מכרז!$A$5:$I$587,7,0)</f>
        <v>יח'</v>
      </c>
      <c r="J177" s="26">
        <f>VLOOKUP(A177,מכרז!$A$5:$I$587,8,0)</f>
        <v>9.9949076379310355</v>
      </c>
    </row>
    <row r="178" spans="1:10" ht="28.5" x14ac:dyDescent="0.2">
      <c r="A178" s="27">
        <v>175</v>
      </c>
      <c r="B178" s="39" t="str">
        <f>VLOOKUP(D178,'חלוקת אחוזים לכל רמת קטגוריה'!$D$3:$J$69,3,0)</f>
        <v>מוצרי חיבור והידוק</v>
      </c>
      <c r="C178" s="39" t="str">
        <f>VLOOKUP(D178,'חלוקת אחוזים לכל רמת קטגוריה'!$D$3:$J$69,2,0)</f>
        <v>מוצרי הידוק</v>
      </c>
      <c r="D178" s="27" t="str">
        <f>VLOOKUP(A178,מכרז!$A$5:$I$587,2,0)</f>
        <v>סיכות</v>
      </c>
      <c r="E178" s="88">
        <f>VLOOKUP(D178,'חלוקת אחוזים לכל רמת קטגוריה'!$D$3:$J$69,7,0)</f>
        <v>6.6666666666666664E-4</v>
      </c>
      <c r="F178" s="27" t="str">
        <f>VLOOKUP(A178,מכרז!$A$5:$I$587,3,0)</f>
        <v>סיכות לאקדח סיכות R-34</v>
      </c>
      <c r="G178" s="27" t="str">
        <f>VLOOKUP(A178,מכרז!$A$5:$I$587,4,0)</f>
        <v>סיכות  140/14</v>
      </c>
      <c r="H178" s="27" t="str">
        <f>VLOOKUP(A178,מכרז!$A$5:$I$587,5,0)</f>
        <v>רפיד</v>
      </c>
      <c r="I178" s="27" t="str">
        <f>VLOOKUP(A178,מכרז!$A$5:$I$587,7,0)</f>
        <v>קפ'</v>
      </c>
      <c r="J178" s="26">
        <f>VLOOKUP(A178,מכרז!$A$5:$I$587,8,0)</f>
        <v>80.710350000000005</v>
      </c>
    </row>
    <row r="179" spans="1:10" ht="28.5" x14ac:dyDescent="0.2">
      <c r="A179" s="27">
        <v>176</v>
      </c>
      <c r="B179" s="39" t="str">
        <f>VLOOKUP(D179,'חלוקת אחוזים לכל רמת קטגוריה'!$D$3:$J$69,3,0)</f>
        <v>מוצרי חיבור והידוק</v>
      </c>
      <c r="C179" s="39" t="str">
        <f>VLOOKUP(D179,'חלוקת אחוזים לכל רמת קטגוריה'!$D$3:$J$69,2,0)</f>
        <v>מוצרי הידוק</v>
      </c>
      <c r="D179" s="27" t="str">
        <f>VLOOKUP(A179,מכרז!$A$5:$I$587,2,0)</f>
        <v>סיכות</v>
      </c>
      <c r="E179" s="88">
        <f>VLOOKUP(D179,'חלוקת אחוזים לכל רמת קטגוריה'!$D$3:$J$69,7,0)</f>
        <v>6.6666666666666664E-4</v>
      </c>
      <c r="F179" s="27" t="str">
        <f>VLOOKUP(A179,מכרז!$A$5:$I$587,3,0)</f>
        <v>מהדק מס' 2 מניקל  100 יח בקופסא</v>
      </c>
      <c r="G179" s="27" t="str">
        <f>VLOOKUP(A179,מכרז!$A$5:$I$587,4,0)</f>
        <v>מהדק קטן להחזקת ניירות, 100 יחידות בקופסה, עשוי ניקל</v>
      </c>
      <c r="H179" s="27" t="str">
        <f>VLOOKUP(A179,מכרז!$A$5:$I$587,5,0)</f>
        <v xml:space="preserve">מקס, רפיד, סאקס </v>
      </c>
      <c r="I179" s="27" t="str">
        <f>VLOOKUP(A179,מכרז!$A$5:$I$587,7,0)</f>
        <v>קפ</v>
      </c>
      <c r="J179" s="26">
        <f>VLOOKUP(A179,מכרז!$A$5:$I$587,8,0)</f>
        <v>0.38575460699999997</v>
      </c>
    </row>
    <row r="180" spans="1:10" ht="28.5" x14ac:dyDescent="0.2">
      <c r="A180" s="27">
        <v>177</v>
      </c>
      <c r="B180" s="39" t="str">
        <f>VLOOKUP(D180,'חלוקת אחוזים לכל רמת קטגוריה'!$D$3:$J$69,3,0)</f>
        <v>מוצרי חיבור והידוק</v>
      </c>
      <c r="C180" s="39" t="str">
        <f>VLOOKUP(D180,'חלוקת אחוזים לכל רמת קטגוריה'!$D$3:$J$69,2,0)</f>
        <v>מוצרי הידוק</v>
      </c>
      <c r="D180" s="27" t="str">
        <f>VLOOKUP(A180,מכרז!$A$5:$I$587,2,0)</f>
        <v>סיכות</v>
      </c>
      <c r="E180" s="88">
        <f>VLOOKUP(D180,'חלוקת אחוזים לכל רמת קטגוריה'!$D$3:$J$69,7,0)</f>
        <v>6.6666666666666664E-4</v>
      </c>
      <c r="F180" s="27" t="str">
        <f>VLOOKUP(A180,מכרז!$A$5:$I$587,3,0)</f>
        <v>מהדק מס' 2 מניקל צבעוני  100 יח בקופסא</v>
      </c>
      <c r="G180" s="27" t="str">
        <f>VLOOKUP(A180,מכרז!$A$5:$I$587,4,0)</f>
        <v>מהדק קטן להחזקת ניירות, 100 יחידות בקופסה, צבעוני, עשוי ניקל</v>
      </c>
      <c r="H180" s="27" t="str">
        <f>VLOOKUP(A180,מכרז!$A$5:$I$587,5,0)</f>
        <v xml:space="preserve">מקס, רפיד, סאקס </v>
      </c>
      <c r="I180" s="27" t="str">
        <f>VLOOKUP(A180,מכרז!$A$5:$I$587,7,0)</f>
        <v>קפ</v>
      </c>
      <c r="J180" s="26">
        <f>VLOOKUP(A180,מכרז!$A$5:$I$587,8,0)</f>
        <v>1.71208107</v>
      </c>
    </row>
    <row r="181" spans="1:10" ht="14.25" customHeight="1" x14ac:dyDescent="0.2">
      <c r="A181" s="27">
        <v>178</v>
      </c>
      <c r="B181" s="39" t="str">
        <f>VLOOKUP(D181,'חלוקת אחוזים לכל רמת קטגוריה'!$D$3:$J$69,3,0)</f>
        <v>מוצרי חיבור והידוק</v>
      </c>
      <c r="C181" s="39" t="str">
        <f>VLOOKUP(D181,'חלוקת אחוזים לכל רמת קטגוריה'!$D$3:$J$69,2,0)</f>
        <v>מוצרי הידוק</v>
      </c>
      <c r="D181" s="27" t="str">
        <f>VLOOKUP(A181,מכרז!$A$5:$I$587,2,0)</f>
        <v>סיכות</v>
      </c>
      <c r="E181" s="88">
        <f>VLOOKUP(D181,'חלוקת אחוזים לכל רמת קטגוריה'!$D$3:$J$69,7,0)</f>
        <v>6.6666666666666664E-4</v>
      </c>
      <c r="F181" s="27" t="str">
        <f>VLOOKUP(A181,מכרז!$A$5:$I$587,3,0)</f>
        <v>מהדק מס' 5 מניקל  100 יח בקופסא</v>
      </c>
      <c r="G181" s="27" t="str">
        <f>VLOOKUP(A181,מכרז!$A$5:$I$587,4,0)</f>
        <v>מהדק גדול להחזקת ניירות, 100 יחידות בקופסה, עשוי ניקל</v>
      </c>
      <c r="H181" s="27" t="str">
        <f>VLOOKUP(A181,מכרז!$A$5:$I$587,5,0)</f>
        <v xml:space="preserve">מקס, רפיד, סאקס </v>
      </c>
      <c r="I181" s="27" t="str">
        <f>VLOOKUP(A181,מכרז!$A$5:$I$587,7,0)</f>
        <v>קפ</v>
      </c>
      <c r="J181" s="26">
        <f>VLOOKUP(A181,מכרז!$A$5:$I$587,8,0)</f>
        <v>1.1834384939999998</v>
      </c>
    </row>
    <row r="182" spans="1:10" ht="28.5" x14ac:dyDescent="0.2">
      <c r="A182" s="27">
        <v>179</v>
      </c>
      <c r="B182" s="39" t="str">
        <f>VLOOKUP(D182,'חלוקת אחוזים לכל רמת קטגוריה'!$D$3:$J$69,3,0)</f>
        <v>מוצרי חיבור והידוק</v>
      </c>
      <c r="C182" s="39" t="str">
        <f>VLOOKUP(D182,'חלוקת אחוזים לכל רמת קטגוריה'!$D$3:$J$69,2,0)</f>
        <v>מוצרי הידוק</v>
      </c>
      <c r="D182" s="27" t="str">
        <f>VLOOKUP(A182,מכרז!$A$5:$I$587,2,0)</f>
        <v>סיכות</v>
      </c>
      <c r="E182" s="88">
        <f>VLOOKUP(D182,'חלוקת אחוזים לכל רמת קטגוריה'!$D$3:$J$69,7,0)</f>
        <v>6.6666666666666664E-4</v>
      </c>
      <c r="F182" s="27" t="str">
        <f>VLOOKUP(A182,מכרז!$A$5:$I$587,3,0)</f>
        <v>מהדק מס' 5 מניקל צבעוני 100 יח בקופסא</v>
      </c>
      <c r="G182" s="27" t="str">
        <f>VLOOKUP(A182,מכרז!$A$5:$I$587,4,0)</f>
        <v>מהדק גדול להחזקת ניירות, 100 יחידות בקופסה, צבעוני, עשוי ניקל</v>
      </c>
      <c r="H182" s="27" t="str">
        <f>VLOOKUP(A182,מכרז!$A$5:$I$587,5,0)</f>
        <v xml:space="preserve">מקס, רפיד, סאקס </v>
      </c>
      <c r="I182" s="27" t="str">
        <f>VLOOKUP(A182,מכרז!$A$5:$I$587,7,0)</f>
        <v>קפ</v>
      </c>
      <c r="J182" s="26">
        <f>VLOOKUP(A182,מכרז!$A$5:$I$587,8,0)</f>
        <v>1.9309184999999998</v>
      </c>
    </row>
    <row r="183" spans="1:10" ht="28.5" x14ac:dyDescent="0.2">
      <c r="A183" s="27">
        <v>180</v>
      </c>
      <c r="B183" s="39" t="str">
        <f>VLOOKUP(D183,'חלוקת אחוזים לכל רמת קטגוריה'!$D$3:$J$69,3,0)</f>
        <v>מוצרי חיבור והידוק</v>
      </c>
      <c r="C183" s="39" t="str">
        <f>VLOOKUP(D183,'חלוקת אחוזים לכל רמת קטגוריה'!$D$3:$J$69,2,0)</f>
        <v>מוצרי הידוק</v>
      </c>
      <c r="D183" s="27" t="str">
        <f>VLOOKUP(A183,מכרז!$A$5:$I$587,2,0)</f>
        <v>סיכות</v>
      </c>
      <c r="E183" s="88">
        <f>VLOOKUP(D183,'חלוקת אחוזים לכל רמת קטגוריה'!$D$3:$J$69,7,0)</f>
        <v>6.6666666666666664E-4</v>
      </c>
      <c r="F183" s="27" t="str">
        <f>VLOOKUP(A183,מכרז!$A$5:$I$587,3,0)</f>
        <v>סיכות  חיבור  23/6 לשדכן  קופסא 1000 יחידות</v>
      </c>
      <c r="G183" s="27" t="str">
        <f>VLOOKUP(A183,מכרז!$A$5:$I$587,4,0)</f>
        <v>סיכות חיבור מתאימות לשדכנים שונים בגודל 23/6, 1000 יחידות בקופסה.</v>
      </c>
      <c r="H183" s="27" t="str">
        <f>VLOOKUP(A183,מכרז!$A$5:$I$587,5,0)</f>
        <v xml:space="preserve">מקס, רפיד, סאקס </v>
      </c>
      <c r="I183" s="27" t="str">
        <f>VLOOKUP(A183,מכרז!$A$5:$I$587,7,0)</f>
        <v>קפ</v>
      </c>
      <c r="J183" s="26">
        <f>VLOOKUP(A183,מכרז!$A$5:$I$587,8,0)</f>
        <v>0.78524019</v>
      </c>
    </row>
    <row r="184" spans="1:10" ht="28.5" x14ac:dyDescent="0.2">
      <c r="A184" s="27">
        <v>181</v>
      </c>
      <c r="B184" s="39" t="str">
        <f>VLOOKUP(D184,'חלוקת אחוזים לכל רמת קטגוריה'!$D$3:$J$69,3,0)</f>
        <v>מוצרי חיבור והידוק</v>
      </c>
      <c r="C184" s="39" t="str">
        <f>VLOOKUP(D184,'חלוקת אחוזים לכל רמת קטגוריה'!$D$3:$J$69,2,0)</f>
        <v>מוצרי הידוק</v>
      </c>
      <c r="D184" s="27" t="str">
        <f>VLOOKUP(A184,מכרז!$A$5:$I$587,2,0)</f>
        <v>סיכות</v>
      </c>
      <c r="E184" s="88">
        <f>VLOOKUP(D184,'חלוקת אחוזים לכל רמת קטגוריה'!$D$3:$J$69,7,0)</f>
        <v>6.6666666666666664E-4</v>
      </c>
      <c r="F184" s="27" t="str">
        <f>VLOOKUP(A184,מכרז!$A$5:$I$587,3,0)</f>
        <v>סיכות חיבור 23/8 לשדכן  קופסא 1000 יחידות</v>
      </c>
      <c r="G184" s="27" t="str">
        <f>VLOOKUP(A184,מכרז!$A$5:$I$587,4,0)</f>
        <v>סיכות חיבור מתאימות לשדכנים שונים בגודל 23/8, 1000 יחידות בקופסה.</v>
      </c>
      <c r="H184" s="27" t="str">
        <f>VLOOKUP(A184,מכרז!$A$5:$I$587,5,0)</f>
        <v xml:space="preserve">מקס, רפיד, סאקס </v>
      </c>
      <c r="I184" s="27" t="str">
        <f>VLOOKUP(A184,מכרז!$A$5:$I$587,7,0)</f>
        <v>קפ</v>
      </c>
      <c r="J184" s="26">
        <f>VLOOKUP(A184,מכרז!$A$5:$I$587,8,0)</f>
        <v>0.85389506999999987</v>
      </c>
    </row>
    <row r="185" spans="1:10" ht="28.5" x14ac:dyDescent="0.2">
      <c r="A185" s="27">
        <v>182</v>
      </c>
      <c r="B185" s="39" t="str">
        <f>VLOOKUP(D185,'חלוקת אחוזים לכל רמת קטגוריה'!$D$3:$J$69,3,0)</f>
        <v>מוצרי חיבור והידוק</v>
      </c>
      <c r="C185" s="39" t="str">
        <f>VLOOKUP(D185,'חלוקת אחוזים לכל רמת קטגוריה'!$D$3:$J$69,2,0)</f>
        <v>מוצרי הידוק</v>
      </c>
      <c r="D185" s="27" t="str">
        <f>VLOOKUP(A185,מכרז!$A$5:$I$587,2,0)</f>
        <v>סיכות</v>
      </c>
      <c r="E185" s="88">
        <f>VLOOKUP(D185,'חלוקת אחוזים לכל רמת קטגוריה'!$D$3:$J$69,7,0)</f>
        <v>6.6666666666666664E-4</v>
      </c>
      <c r="F185" s="27" t="str">
        <f>VLOOKUP(A185,מכרז!$A$5:$I$587,3,0)</f>
        <v>סיכות  חיבור 23/10 לשדכן  קופסא 1000 יחידות</v>
      </c>
      <c r="G185" s="27" t="str">
        <f>VLOOKUP(A185,מכרז!$A$5:$I$587,4,0)</f>
        <v>סיכות חיבור מתאימות לשדכנים שונים בגודל 23/10, 1000 יחידות בקופסה.</v>
      </c>
      <c r="H185" s="27" t="str">
        <f>VLOOKUP(A185,מכרז!$A$5:$I$587,5,0)</f>
        <v xml:space="preserve">מקס, רפיד, סאקס </v>
      </c>
      <c r="I185" s="27" t="str">
        <f>VLOOKUP(A185,מכרז!$A$5:$I$587,7,0)</f>
        <v>קפ</v>
      </c>
      <c r="J185" s="26">
        <f>VLOOKUP(A185,מכרז!$A$5:$I$587,8,0)</f>
        <v>1.5750000000000002</v>
      </c>
    </row>
    <row r="186" spans="1:10" ht="28.5" x14ac:dyDescent="0.2">
      <c r="A186" s="27">
        <v>183</v>
      </c>
      <c r="B186" s="39" t="str">
        <f>VLOOKUP(D186,'חלוקת אחוזים לכל רמת קטגוריה'!$D$3:$J$69,3,0)</f>
        <v>מוצרי חיבור והידוק</v>
      </c>
      <c r="C186" s="39" t="str">
        <f>VLOOKUP(D186,'חלוקת אחוזים לכל רמת קטגוריה'!$D$3:$J$69,2,0)</f>
        <v>מוצרי הידוק</v>
      </c>
      <c r="D186" s="27" t="str">
        <f>VLOOKUP(A186,מכרז!$A$5:$I$587,2,0)</f>
        <v>סיכות</v>
      </c>
      <c r="E186" s="88">
        <f>VLOOKUP(D186,'חלוקת אחוזים לכל רמת קטגוריה'!$D$3:$J$69,7,0)</f>
        <v>6.6666666666666664E-4</v>
      </c>
      <c r="F186" s="27" t="str">
        <f>VLOOKUP(A186,מכרז!$A$5:$I$587,3,0)</f>
        <v>סיכות  חיבור 23/12 לשדכן  קופסא 1000 יחידות</v>
      </c>
      <c r="G186" s="27" t="str">
        <f>VLOOKUP(A186,מכרז!$A$5:$I$587,4,0)</f>
        <v>סיכות חיבור מתאימות לשדכנים שונים בגודל 23/12, 1000 יחידות בקופסה.</v>
      </c>
      <c r="H186" s="27" t="str">
        <f>VLOOKUP(A186,מכרז!$A$5:$I$587,5,0)</f>
        <v xml:space="preserve">מקס, רפיד, סאקס </v>
      </c>
      <c r="I186" s="27" t="str">
        <f>VLOOKUP(A186,מכרז!$A$5:$I$587,7,0)</f>
        <v>קפ</v>
      </c>
      <c r="J186" s="26">
        <f>VLOOKUP(A186,מכרז!$A$5:$I$587,8,0)</f>
        <v>2.1411740699999999</v>
      </c>
    </row>
    <row r="187" spans="1:10" ht="28.5" x14ac:dyDescent="0.2">
      <c r="A187" s="27">
        <v>184</v>
      </c>
      <c r="B187" s="39" t="str">
        <f>VLOOKUP(D187,'חלוקת אחוזים לכל רמת קטגוריה'!$D$3:$J$69,3,0)</f>
        <v>מוצרי חיבור והידוק</v>
      </c>
      <c r="C187" s="39" t="str">
        <f>VLOOKUP(D187,'חלוקת אחוזים לכל רמת קטגוריה'!$D$3:$J$69,2,0)</f>
        <v>מוצרי הידוק</v>
      </c>
      <c r="D187" s="27" t="str">
        <f>VLOOKUP(A187,מכרז!$A$5:$I$587,2,0)</f>
        <v>סיכות</v>
      </c>
      <c r="E187" s="88">
        <f>VLOOKUP(D187,'חלוקת אחוזים לכל רמת קטגוריה'!$D$3:$J$69,7,0)</f>
        <v>6.6666666666666664E-4</v>
      </c>
      <c r="F187" s="27" t="str">
        <f>VLOOKUP(A187,מכרז!$A$5:$I$587,3,0)</f>
        <v>סיכות  חיבור 23/15 לשדכן  קופסא 1000 יחידות</v>
      </c>
      <c r="G187" s="27" t="str">
        <f>VLOOKUP(A187,מכרז!$A$5:$I$587,4,0)</f>
        <v>סיכות חיבור מתאימות לשדכנים שונים בגודל 23/15, 1000 יחידות בקופסה.</v>
      </c>
      <c r="H187" s="27" t="str">
        <f>VLOOKUP(A187,מכרז!$A$5:$I$587,5,0)</f>
        <v xml:space="preserve">מקס, רפיד, סאקס </v>
      </c>
      <c r="I187" s="27" t="str">
        <f>VLOOKUP(A187,מכרז!$A$5:$I$587,7,0)</f>
        <v>קפ</v>
      </c>
      <c r="J187" s="26">
        <f>VLOOKUP(A187,מכרז!$A$5:$I$587,8,0)</f>
        <v>2.1411740699999999</v>
      </c>
    </row>
    <row r="188" spans="1:10" ht="28.5" x14ac:dyDescent="0.2">
      <c r="A188" s="27">
        <v>185</v>
      </c>
      <c r="B188" s="39" t="str">
        <f>VLOOKUP(D188,'חלוקת אחוזים לכל רמת קטגוריה'!$D$3:$J$69,3,0)</f>
        <v>מוצרי חיבור והידוק</v>
      </c>
      <c r="C188" s="39" t="str">
        <f>VLOOKUP(D188,'חלוקת אחוזים לכל רמת קטגוריה'!$D$3:$J$69,2,0)</f>
        <v>מוצרי הידוק</v>
      </c>
      <c r="D188" s="27" t="str">
        <f>VLOOKUP(A188,מכרז!$A$5:$I$587,2,0)</f>
        <v>סיכות</v>
      </c>
      <c r="E188" s="88">
        <f>VLOOKUP(D188,'חלוקת אחוזים לכל רמת קטגוריה'!$D$3:$J$69,7,0)</f>
        <v>6.6666666666666664E-4</v>
      </c>
      <c r="F188" s="27" t="str">
        <f>VLOOKUP(A188,מכרז!$A$5:$I$587,3,0)</f>
        <v>סיכות  חיבור 23/17 לשדכן  קופסא 1000 יחידות</v>
      </c>
      <c r="G188" s="27" t="str">
        <f>VLOOKUP(A188,מכרז!$A$5:$I$587,4,0)</f>
        <v>סיכות חיבור מתאימות לשדכנים שונים בגודל 23/17, 1000 יחידות בקופסה.</v>
      </c>
      <c r="H188" s="27" t="str">
        <f>VLOOKUP(A188,מכרז!$A$5:$I$587,5,0)</f>
        <v xml:space="preserve">מקס, רפיד, סאקס </v>
      </c>
      <c r="I188" s="27" t="str">
        <f>VLOOKUP(A188,מכרז!$A$5:$I$587,7,0)</f>
        <v>קפ</v>
      </c>
      <c r="J188" s="26">
        <f>VLOOKUP(A188,מכרז!$A$5:$I$587,8,0)</f>
        <v>2.1411740699999999</v>
      </c>
    </row>
    <row r="189" spans="1:10" ht="28.5" x14ac:dyDescent="0.2">
      <c r="A189" s="27">
        <v>186</v>
      </c>
      <c r="B189" s="39" t="str">
        <f>VLOOKUP(D189,'חלוקת אחוזים לכל רמת קטגוריה'!$D$3:$J$69,3,0)</f>
        <v>מוצרי חיבור והידוק</v>
      </c>
      <c r="C189" s="39" t="str">
        <f>VLOOKUP(D189,'חלוקת אחוזים לכל רמת קטגוריה'!$D$3:$J$69,2,0)</f>
        <v>מוצרי הידוק</v>
      </c>
      <c r="D189" s="27" t="str">
        <f>VLOOKUP(A189,מכרז!$A$5:$I$587,2,0)</f>
        <v>סיכות</v>
      </c>
      <c r="E189" s="88">
        <f>VLOOKUP(D189,'חלוקת אחוזים לכל רמת קטגוריה'!$D$3:$J$69,7,0)</f>
        <v>6.6666666666666664E-4</v>
      </c>
      <c r="F189" s="27" t="str">
        <f>VLOOKUP(A189,מכרז!$A$5:$I$587,3,0)</f>
        <v>סיכות  חיבור 23/23 לשדכן  קופסא 1000 יחידות</v>
      </c>
      <c r="G189" s="27" t="str">
        <f>VLOOKUP(A189,מכרז!$A$5:$I$587,4,0)</f>
        <v>סיכות חיבור מתאימות לשדכנים שונים בגודל 23/23, 1000 יחידות בקופסה.</v>
      </c>
      <c r="H189" s="27" t="str">
        <f>VLOOKUP(A189,מכרז!$A$5:$I$587,5,0)</f>
        <v xml:space="preserve">מקס, רפיד, סאקס </v>
      </c>
      <c r="I189" s="27" t="str">
        <f>VLOOKUP(A189,מכרז!$A$5:$I$587,7,0)</f>
        <v>קפ</v>
      </c>
      <c r="J189" s="26">
        <f>VLOOKUP(A189,מכרז!$A$5:$I$587,8,0)</f>
        <v>2.625</v>
      </c>
    </row>
    <row r="190" spans="1:10" ht="28.5" x14ac:dyDescent="0.2">
      <c r="A190" s="27">
        <v>187</v>
      </c>
      <c r="B190" s="39" t="str">
        <f>VLOOKUP(D190,'חלוקת אחוזים לכל רמת קטגוריה'!$D$3:$J$69,3,0)</f>
        <v>מוצרי חיבור והידוק</v>
      </c>
      <c r="C190" s="39" t="str">
        <f>VLOOKUP(D190,'חלוקת אחוזים לכל רמת קטגוריה'!$D$3:$J$69,2,0)</f>
        <v>מוצרי הידוק</v>
      </c>
      <c r="D190" s="27" t="str">
        <f>VLOOKUP(A190,מכרז!$A$5:$I$587,2,0)</f>
        <v>סיכות</v>
      </c>
      <c r="E190" s="88">
        <f>VLOOKUP(D190,'חלוקת אחוזים לכל רמת קטגוריה'!$D$3:$J$69,7,0)</f>
        <v>6.6666666666666664E-4</v>
      </c>
      <c r="F190" s="27" t="str">
        <f>VLOOKUP(A190,מכרז!$A$5:$I$587,3,0)</f>
        <v>סיכות חיבור 9/8 לשדכן קופסא 5000 יחידות</v>
      </c>
      <c r="G190" s="27" t="str">
        <f>VLOOKUP(A190,מכרז!$A$5:$I$587,4,0)</f>
        <v>סיכות חיבור המתאימות לשדכנים גדולים, גודל סיכה 9/8, 5000 סיכות בקופסה.</v>
      </c>
      <c r="H190" s="27" t="str">
        <f>VLOOKUP(A190,מכרז!$A$5:$I$587,5,0)</f>
        <v xml:space="preserve">מקס, רפיד, סאקס </v>
      </c>
      <c r="I190" s="27" t="str">
        <f>VLOOKUP(A190,מכרז!$A$5:$I$587,7,0)</f>
        <v>קפ</v>
      </c>
      <c r="J190" s="26">
        <f>VLOOKUP(A190,מכרז!$A$5:$I$587,8,0)</f>
        <v>18.446708070000003</v>
      </c>
    </row>
    <row r="191" spans="1:10" ht="28.5" x14ac:dyDescent="0.2">
      <c r="A191" s="27">
        <v>188</v>
      </c>
      <c r="B191" s="39" t="str">
        <f>VLOOKUP(D191,'חלוקת אחוזים לכל רמת קטגוריה'!$D$3:$J$69,3,0)</f>
        <v>מוצרי חיבור והידוק</v>
      </c>
      <c r="C191" s="39" t="str">
        <f>VLOOKUP(D191,'חלוקת אחוזים לכל רמת קטגוריה'!$D$3:$J$69,2,0)</f>
        <v>מוצרי הידוק</v>
      </c>
      <c r="D191" s="27" t="str">
        <f>VLOOKUP(A191,מכרז!$A$5:$I$587,2,0)</f>
        <v>סיכות</v>
      </c>
      <c r="E191" s="88">
        <f>VLOOKUP(D191,'חלוקת אחוזים לכל רמת קטגוריה'!$D$3:$J$69,7,0)</f>
        <v>6.6666666666666664E-4</v>
      </c>
      <c r="F191" s="27" t="str">
        <f>VLOOKUP(A191,מכרז!$A$5:$I$587,3,0)</f>
        <v>סיכות חיבור 9/10 לשדכן קופסא 5000 יחידות</v>
      </c>
      <c r="G191" s="27" t="str">
        <f>VLOOKUP(A191,מכרז!$A$5:$I$587,4,0)</f>
        <v>סיכות חיבור המתאימות לשדכנים גדולים, גודל סיכה 9/10, 5000 סיכות בקופסה.</v>
      </c>
      <c r="H191" s="27" t="str">
        <f>VLOOKUP(A191,מכרז!$A$5:$I$587,5,0)</f>
        <v xml:space="preserve">מקס, רפיד, סאקס </v>
      </c>
      <c r="I191" s="27" t="str">
        <f>VLOOKUP(A191,מכרז!$A$5:$I$587,7,0)</f>
        <v>קפ</v>
      </c>
      <c r="J191" s="26">
        <f>VLOOKUP(A191,מכרז!$A$5:$I$587,8,0)</f>
        <v>18.446708070000003</v>
      </c>
    </row>
    <row r="192" spans="1:10" ht="14.25" customHeight="1" x14ac:dyDescent="0.2">
      <c r="A192" s="27">
        <v>189</v>
      </c>
      <c r="B192" s="39" t="str">
        <f>VLOOKUP(D192,'חלוקת אחוזים לכל רמת קטגוריה'!$D$3:$J$69,3,0)</f>
        <v>מוצרי חיבור והידוק</v>
      </c>
      <c r="C192" s="39" t="str">
        <f>VLOOKUP(D192,'חלוקת אחוזים לכל רמת קטגוריה'!$D$3:$J$69,2,0)</f>
        <v>מוצרי הידוק</v>
      </c>
      <c r="D192" s="27" t="str">
        <f>VLOOKUP(A192,מכרז!$A$5:$I$587,2,0)</f>
        <v>סיכות</v>
      </c>
      <c r="E192" s="88">
        <f>VLOOKUP(D192,'חלוקת אחוזים לכל רמת קטגוריה'!$D$3:$J$69,7,0)</f>
        <v>6.6666666666666664E-4</v>
      </c>
      <c r="F192" s="27" t="str">
        <f>VLOOKUP(A192,מכרז!$A$5:$I$587,3,0)</f>
        <v>סיכות חיבור 9/12 לשדכן קופסא 5000 יחידות</v>
      </c>
      <c r="G192" s="27" t="str">
        <f>VLOOKUP(A192,מכרז!$A$5:$I$587,4,0)</f>
        <v>סיכות חיבור המתאימות לשדכנים גדולים, גודל סיכה 9/12, 5000 סיכות בקופסה.</v>
      </c>
      <c r="H192" s="27" t="str">
        <f>VLOOKUP(A192,מכרז!$A$5:$I$587,5,0)</f>
        <v xml:space="preserve">מקס, רפיד, סאקס </v>
      </c>
      <c r="I192" s="27" t="str">
        <f>VLOOKUP(A192,מכרז!$A$5:$I$587,7,0)</f>
        <v>קפ</v>
      </c>
      <c r="J192" s="26">
        <f>VLOOKUP(A192,מכרז!$A$5:$I$587,8,0)</f>
        <v>22.308545070000001</v>
      </c>
    </row>
    <row r="193" spans="1:10" ht="28.5" x14ac:dyDescent="0.2">
      <c r="A193" s="27">
        <v>190</v>
      </c>
      <c r="B193" s="39" t="str">
        <f>VLOOKUP(D193,'חלוקת אחוזים לכל רמת קטגוריה'!$D$3:$J$69,3,0)</f>
        <v>מוצרי חיבור והידוק</v>
      </c>
      <c r="C193" s="39" t="str">
        <f>VLOOKUP(D193,'חלוקת אחוזים לכל רמת קטגוריה'!$D$3:$J$69,2,0)</f>
        <v>מוצרי הידוק</v>
      </c>
      <c r="D193" s="27" t="str">
        <f>VLOOKUP(A193,מכרז!$A$5:$I$587,2,0)</f>
        <v>סיכות</v>
      </c>
      <c r="E193" s="88">
        <f>VLOOKUP(D193,'חלוקת אחוזים לכל רמת קטגוריה'!$D$3:$J$69,7,0)</f>
        <v>6.6666666666666664E-4</v>
      </c>
      <c r="F193" s="27" t="str">
        <f>VLOOKUP(A193,מכרז!$A$5:$I$587,3,0)</f>
        <v>סיכות חיבור 9/14 לשדכן קופסא 5000 יחידות</v>
      </c>
      <c r="G193" s="27" t="str">
        <f>VLOOKUP(A193,מכרז!$A$5:$I$587,4,0)</f>
        <v>סיכות חיבור המתאימות לשדכנים גדולים, גודל סיכה 9/14, 5000 סיכות בקופסה.</v>
      </c>
      <c r="H193" s="27" t="str">
        <f>VLOOKUP(A193,מכרז!$A$5:$I$587,5,0)</f>
        <v xml:space="preserve">מקס, רפיד, סאקס </v>
      </c>
      <c r="I193" s="27" t="str">
        <f>VLOOKUP(A193,מכרז!$A$5:$I$587,7,0)</f>
        <v>קפ</v>
      </c>
      <c r="J193" s="26">
        <f>VLOOKUP(A193,מכרז!$A$5:$I$587,8,0)</f>
        <v>24.883103069999997</v>
      </c>
    </row>
    <row r="194" spans="1:10" ht="42.75" x14ac:dyDescent="0.2">
      <c r="A194" s="27">
        <v>191</v>
      </c>
      <c r="B194" s="39" t="str">
        <f>VLOOKUP(D194,'חלוקת אחוזים לכל רמת קטגוריה'!$D$3:$J$69,3,0)</f>
        <v>מוצרי חיבור והידוק</v>
      </c>
      <c r="C194" s="39" t="str">
        <f>VLOOKUP(D194,'חלוקת אחוזים לכל רמת קטגוריה'!$D$3:$J$69,2,0)</f>
        <v>מוצרי הידוק</v>
      </c>
      <c r="D194" s="27" t="str">
        <f>VLOOKUP(A194,מכרז!$A$5:$I$587,2,0)</f>
        <v>סיכות</v>
      </c>
      <c r="E194" s="88">
        <f>VLOOKUP(D194,'חלוקת אחוזים לכל רמת קטגוריה'!$D$3:$J$69,7,0)</f>
        <v>6.6666666666666664E-4</v>
      </c>
      <c r="F194" s="27" t="str">
        <f>VLOOKUP(A194,מכרז!$A$5:$I$587,3,0)</f>
        <v>סיכות חיבור 26/6 לשדכן קופסא 5000 יחידות</v>
      </c>
      <c r="G194" s="27" t="str">
        <f>VLOOKUP(A194,מכרז!$A$5:$I$587,4,0)</f>
        <v>סיכות בגודל 26/6, עומק סיכה 6 מ"מ, מתאים לכל סוגי שדכנים המוגדרים 26/6, 5000 יחידות בקופסה.</v>
      </c>
      <c r="H194" s="27" t="str">
        <f>VLOOKUP(A194,מכרז!$A$5:$I$587,5,0)</f>
        <v xml:space="preserve">מקס, רפיד, סאקס </v>
      </c>
      <c r="I194" s="27" t="str">
        <f>VLOOKUP(A194,מכרז!$A$5:$I$587,7,0)</f>
        <v>קפ</v>
      </c>
      <c r="J194" s="26">
        <f>VLOOKUP(A194,מכרז!$A$5:$I$587,8,0)</f>
        <v>2.4029208</v>
      </c>
    </row>
    <row r="195" spans="1:10" ht="28.5" x14ac:dyDescent="0.2">
      <c r="A195" s="27">
        <v>192</v>
      </c>
      <c r="B195" s="39" t="str">
        <f>VLOOKUP(D195,'חלוקת אחוזים לכל רמת קטגוריה'!$D$3:$J$69,3,0)</f>
        <v>מוצרי חיבור והידוק</v>
      </c>
      <c r="C195" s="39" t="str">
        <f>VLOOKUP(D195,'חלוקת אחוזים לכל רמת קטגוריה'!$D$3:$J$69,2,0)</f>
        <v>מוצרי הידוק</v>
      </c>
      <c r="D195" s="27" t="str">
        <f>VLOOKUP(A195,מכרז!$A$5:$I$587,2,0)</f>
        <v>סיכות</v>
      </c>
      <c r="E195" s="88">
        <f>VLOOKUP(D195,'חלוקת אחוזים לכל רמת קטגוריה'!$D$3:$J$69,7,0)</f>
        <v>6.6666666666666664E-4</v>
      </c>
      <c r="F195" s="27" t="str">
        <f>VLOOKUP(A195,מכרז!$A$5:$I$587,3,0)</f>
        <v>סיכות חיבור 10 לשדכן  קופסא 1000 יחידות</v>
      </c>
      <c r="G195" s="27" t="str">
        <f>VLOOKUP(A195,מכרז!$A$5:$I$587,4,0)</f>
        <v>סיכות חיבור מתאימות לשדכנים שונים בגודל 10, 1000 יחידות בקופסה.</v>
      </c>
      <c r="H195" s="27" t="str">
        <f>VLOOKUP(A195,מכרז!$A$5:$I$587,5,0)</f>
        <v xml:space="preserve">מקס, רפיד, סאקס </v>
      </c>
      <c r="I195" s="27" t="str">
        <f>VLOOKUP(A195,מכרז!$A$5:$I$587,7,0)</f>
        <v>קפ</v>
      </c>
      <c r="J195" s="26">
        <f>VLOOKUP(A195,מכרז!$A$5:$I$587,8,0)</f>
        <v>0.27869590350000001</v>
      </c>
    </row>
    <row r="196" spans="1:10" ht="28.5" x14ac:dyDescent="0.2">
      <c r="A196" s="27">
        <v>193</v>
      </c>
      <c r="B196" s="39" t="str">
        <f>VLOOKUP(D196,'חלוקת אחוזים לכל רמת קטגוריה'!$D$3:$J$69,3,0)</f>
        <v>מוצרי חיבור והידוק</v>
      </c>
      <c r="C196" s="39" t="str">
        <f>VLOOKUP(D196,'חלוקת אחוזים לכל רמת קטגוריה'!$D$3:$J$69,2,0)</f>
        <v>מוצרי הידוק</v>
      </c>
      <c r="D196" s="27" t="str">
        <f>VLOOKUP(A196,מכרז!$A$5:$I$587,2,0)</f>
        <v>סיכות</v>
      </c>
      <c r="E196" s="88">
        <f>VLOOKUP(D196,'חלוקת אחוזים לכל רמת קטגוריה'!$D$3:$J$69,7,0)</f>
        <v>6.6666666666666664E-4</v>
      </c>
      <c r="F196" s="27" t="str">
        <f>VLOOKUP(A196,מכרז!$A$5:$I$587,3,0)</f>
        <v>סיכות חיבור 13/6 לאקדח סיכות קופסא 5000 יחידות</v>
      </c>
      <c r="G196" s="27" t="str">
        <f>VLOOKUP(A196,מכרז!$A$5:$I$587,4,0)</f>
        <v>סיכות חיבור לאקדחי סיכות, גודל סיכה 13/6, 5000 יחידות בקופסה.</v>
      </c>
      <c r="H196" s="27" t="str">
        <f>VLOOKUP(A196,מכרז!$A$5:$I$587,5,0)</f>
        <v xml:space="preserve">מקס, רפיד, סאקס </v>
      </c>
      <c r="I196" s="27" t="str">
        <f>VLOOKUP(A196,מכרז!$A$5:$I$587,7,0)</f>
        <v>קפ</v>
      </c>
      <c r="J196" s="26">
        <f>VLOOKUP(A196,מכרז!$A$5:$I$587,8,0)</f>
        <v>12.868499069999999</v>
      </c>
    </row>
    <row r="197" spans="1:10" ht="28.5" x14ac:dyDescent="0.2">
      <c r="A197" s="27">
        <v>194</v>
      </c>
      <c r="B197" s="39" t="str">
        <f>VLOOKUP(D197,'חלוקת אחוזים לכל רמת קטגוריה'!$D$3:$J$69,3,0)</f>
        <v>מוצרי חיבור והידוק</v>
      </c>
      <c r="C197" s="39" t="str">
        <f>VLOOKUP(D197,'חלוקת אחוזים לכל רמת קטגוריה'!$D$3:$J$69,2,0)</f>
        <v>מוצרי הידוק</v>
      </c>
      <c r="D197" s="27" t="str">
        <f>VLOOKUP(A197,מכרז!$A$5:$I$587,2,0)</f>
        <v>סיכות</v>
      </c>
      <c r="E197" s="88">
        <f>VLOOKUP(D197,'חלוקת אחוזים לכל רמת קטגוריה'!$D$3:$J$69,7,0)</f>
        <v>6.6666666666666664E-4</v>
      </c>
      <c r="F197" s="27" t="str">
        <f>VLOOKUP(A197,מכרז!$A$5:$I$587,3,0)</f>
        <v>סיכות  חיבור 13/8 לאקדח סיכות קופסא 5000 יחידות</v>
      </c>
      <c r="G197" s="27" t="str">
        <f>VLOOKUP(A197,מכרז!$A$5:$I$587,4,0)</f>
        <v>סיכות חיבור לאקדחי סיכות, גודל סיכה 13/8, 5000 יחידות בקופסה.</v>
      </c>
      <c r="H197" s="27" t="str">
        <f>VLOOKUP(A197,מכרז!$A$5:$I$587,5,0)</f>
        <v xml:space="preserve">מקס, רפיד, סאקס </v>
      </c>
      <c r="I197" s="27" t="str">
        <f>VLOOKUP(A197,מכרז!$A$5:$I$587,7,0)</f>
        <v>קפ</v>
      </c>
      <c r="J197" s="26">
        <f>VLOOKUP(A197,מכרז!$A$5:$I$587,8,0)</f>
        <v>12.868499069999999</v>
      </c>
    </row>
    <row r="198" spans="1:10" ht="14.25" customHeight="1" x14ac:dyDescent="0.2">
      <c r="A198" s="27">
        <v>195</v>
      </c>
      <c r="B198" s="39" t="str">
        <f>VLOOKUP(D198,'חלוקת אחוזים לכל רמת קטגוריה'!$D$3:$J$69,3,0)</f>
        <v>מוצרי חיבור והידוק</v>
      </c>
      <c r="C198" s="39" t="str">
        <f>VLOOKUP(D198,'חלוקת אחוזים לכל רמת קטגוריה'!$D$3:$J$69,2,0)</f>
        <v>מוצרי הידוק</v>
      </c>
      <c r="D198" s="27" t="str">
        <f>VLOOKUP(A198,מכרז!$A$5:$I$587,2,0)</f>
        <v>סיכות</v>
      </c>
      <c r="E198" s="88">
        <f>VLOOKUP(D198,'חלוקת אחוזים לכל רמת קטגוריה'!$D$3:$J$69,7,0)</f>
        <v>6.6666666666666664E-4</v>
      </c>
      <c r="F198" s="27" t="str">
        <f>VLOOKUP(A198,מכרז!$A$5:$I$587,3,0)</f>
        <v>סיכות חיבור 13/10 לאקדח סיכות קופסא 5000 יחידות</v>
      </c>
      <c r="G198" s="27" t="str">
        <f>VLOOKUP(A198,מכרז!$A$5:$I$587,4,0)</f>
        <v>סיכות חיבור לאקדחי סיכות, גודל סיכה 13/10, 5000 יחידות בקופסה.</v>
      </c>
      <c r="H198" s="27" t="str">
        <f>VLOOKUP(A198,מכרז!$A$5:$I$587,5,0)</f>
        <v xml:space="preserve">מקס, רפיד, סאקס </v>
      </c>
      <c r="I198" s="27" t="str">
        <f>VLOOKUP(A198,מכרז!$A$5:$I$587,7,0)</f>
        <v>קפ</v>
      </c>
      <c r="J198" s="26">
        <f>VLOOKUP(A198,מכרז!$A$5:$I$587,8,0)</f>
        <v>12.868499069999999</v>
      </c>
    </row>
    <row r="199" spans="1:10" ht="28.5" x14ac:dyDescent="0.2">
      <c r="A199" s="27">
        <v>196</v>
      </c>
      <c r="B199" s="39" t="str">
        <f>VLOOKUP(D199,'חלוקת אחוזים לכל רמת קטגוריה'!$D$3:$J$69,3,0)</f>
        <v>מוצרי חיבור והידוק</v>
      </c>
      <c r="C199" s="39" t="str">
        <f>VLOOKUP(D199,'חלוקת אחוזים לכל רמת קטגוריה'!$D$3:$J$69,2,0)</f>
        <v>מוצרי הידוק</v>
      </c>
      <c r="D199" s="27" t="str">
        <f>VLOOKUP(A199,מכרז!$A$5:$I$587,2,0)</f>
        <v>סיכות</v>
      </c>
      <c r="E199" s="88">
        <f>VLOOKUP(D199,'חלוקת אחוזים לכל רמת קטגוריה'!$D$3:$J$69,7,0)</f>
        <v>6.6666666666666664E-4</v>
      </c>
      <c r="F199" s="27" t="str">
        <f>VLOOKUP(A199,מכרז!$A$5:$I$587,3,0)</f>
        <v>סיכות 50F מיועדות לשדכן חשמלי</v>
      </c>
      <c r="G199" s="27" t="str">
        <f>VLOOKUP(A199,מכרז!$A$5:$I$587,4,0)</f>
        <v>סיכות חיבור לשדכן חשמלי, גודל סיכה 50F, 5000 יחידות בקופסה.</v>
      </c>
      <c r="H199" s="27" t="str">
        <f>VLOOKUP(A199,מכרז!$A$5:$I$587,5,0)</f>
        <v xml:space="preserve">מקס, רפיד, סאקס </v>
      </c>
      <c r="I199" s="27" t="str">
        <f>VLOOKUP(A199,מכרז!$A$5:$I$587,7,0)</f>
        <v>קפ</v>
      </c>
      <c r="J199" s="26">
        <f>VLOOKUP(A199,מכרז!$A$5:$I$587,8,0)</f>
        <v>51.486869069999997</v>
      </c>
    </row>
    <row r="200" spans="1:10" ht="42.75" x14ac:dyDescent="0.2">
      <c r="A200" s="27">
        <v>197</v>
      </c>
      <c r="B200" s="39" t="str">
        <f>VLOOKUP(D200,'חלוקת אחוזים לכל רמת קטגוריה'!$D$3:$J$69,3,0)</f>
        <v>מוצרי חיבור והידוק</v>
      </c>
      <c r="C200" s="39" t="str">
        <f>VLOOKUP(D200,'חלוקת אחוזים לכל רמת קטגוריה'!$D$3:$J$69,2,0)</f>
        <v>מוצרי הידוק</v>
      </c>
      <c r="D200" s="27" t="str">
        <f>VLOOKUP(A200,מכרז!$A$5:$I$587,2,0)</f>
        <v>סיכות</v>
      </c>
      <c r="E200" s="88">
        <f>VLOOKUP(D200,'חלוקת אחוזים לכל רמת קטגוריה'!$D$3:$J$69,7,0)</f>
        <v>6.6666666666666664E-4</v>
      </c>
      <c r="F200" s="27" t="str">
        <f>VLOOKUP(A200,מכרז!$A$5:$I$587,3,0)</f>
        <v>סיכות משרד (סיכות ראש תפירה) ציפוי ניקל  אורך 30 מ"מ קופסא  במשקל 50 גר</v>
      </c>
      <c r="G200" s="27" t="str">
        <f>VLOOKUP(A200,מכרז!$A$5:$I$587,4,0)</f>
        <v>סיכות לשימוש משרדי (סיכות ראש תפירה), ניקל, אורך 30 מ"מ, 50 גרם בקופסה</v>
      </c>
      <c r="H200" s="27" t="str">
        <f>VLOOKUP(A200,מכרז!$A$5:$I$587,5,0)</f>
        <v xml:space="preserve">מקס, רפיד, סאקס </v>
      </c>
      <c r="I200" s="27" t="str">
        <f>VLOOKUP(A200,מכרז!$A$5:$I$587,7,0)</f>
        <v>קפ</v>
      </c>
      <c r="J200" s="26">
        <f>VLOOKUP(A200,מכרז!$A$5:$I$587,8,0)</f>
        <v>0.78953111999999992</v>
      </c>
    </row>
    <row r="201" spans="1:10" ht="28.5" x14ac:dyDescent="0.2">
      <c r="A201" s="27">
        <v>198</v>
      </c>
      <c r="B201" s="39" t="str">
        <f>VLOOKUP(D201,'חלוקת אחוזים לכל רמת קטגוריה'!$D$3:$J$69,3,0)</f>
        <v>מוצרי חיבור והידוק</v>
      </c>
      <c r="C201" s="39" t="str">
        <f>VLOOKUP(D201,'חלוקת אחוזים לכל רמת קטגוריה'!$D$3:$J$69,2,0)</f>
        <v>מוצרי הידוק</v>
      </c>
      <c r="D201" s="27" t="str">
        <f>VLOOKUP(A201,מכרז!$A$5:$I$587,2,0)</f>
        <v>סיכות</v>
      </c>
      <c r="E201" s="88">
        <f>VLOOKUP(D201,'חלוקת אחוזים לכל רמת קטגוריה'!$D$3:$J$69,7,0)</f>
        <v>6.6666666666666664E-4</v>
      </c>
      <c r="F201" s="27" t="str">
        <f>VLOOKUP(A201,מכרז!$A$5:$I$587,3,0)</f>
        <v>סיכות עם ראש צבעוני ללוח שעם 50 יחידות בקופסה</v>
      </c>
      <c r="G201" s="27" t="str">
        <f>VLOOKUP(A201,מכרז!$A$5:$I$587,4,0)</f>
        <v>סיכות לנעיצה בלוח שעם, ראש פלסטיק גדול, 50 יחידות בקופסה, מבחר צבעים</v>
      </c>
      <c r="H201" s="27">
        <f>VLOOKUP(A201,מכרז!$A$5:$I$587,5,0)</f>
        <v>0</v>
      </c>
      <c r="I201" s="27" t="str">
        <f>VLOOKUP(A201,מכרז!$A$5:$I$587,7,0)</f>
        <v>קפ</v>
      </c>
      <c r="J201" s="26">
        <f>VLOOKUP(A201,מכרז!$A$5:$I$587,8,0)</f>
        <v>1.48895271</v>
      </c>
    </row>
    <row r="202" spans="1:10" ht="28.5" x14ac:dyDescent="0.2">
      <c r="A202" s="27">
        <v>199</v>
      </c>
      <c r="B202" s="39" t="str">
        <f>VLOOKUP(D202,'חלוקת אחוזים לכל רמת קטגוריה'!$D$3:$J$69,3,0)</f>
        <v>מוצרי חיבור והידוק</v>
      </c>
      <c r="C202" s="39" t="str">
        <f>VLOOKUP(D202,'חלוקת אחוזים לכל רמת קטגוריה'!$D$3:$J$69,2,0)</f>
        <v>מוצרי הידוק</v>
      </c>
      <c r="D202" s="27" t="str">
        <f>VLOOKUP(A202,מכרז!$A$5:$I$587,2,0)</f>
        <v>סיכות</v>
      </c>
      <c r="E202" s="88">
        <f>VLOOKUP(D202,'חלוקת אחוזים לכל רמת קטגוריה'!$D$3:$J$69,7,0)</f>
        <v>6.6666666666666664E-4</v>
      </c>
      <c r="F202" s="27" t="str">
        <f>VLOOKUP(A202,מכרז!$A$5:$I$587,3,0)</f>
        <v>קופסת נעצים  מס" 2 ראש סגור 100 יח</v>
      </c>
      <c r="G202" s="27" t="str">
        <f>VLOOKUP(A202,מכרז!$A$5:$I$587,4,0)</f>
        <v>נעצים ממתכת, מס' 2 ראש סגור, 100 יחידות בקופסה</v>
      </c>
      <c r="H202" s="27">
        <f>VLOOKUP(A202,מכרז!$A$5:$I$587,5,0)</f>
        <v>0</v>
      </c>
      <c r="I202" s="27" t="str">
        <f>VLOOKUP(A202,מכרז!$A$5:$I$587,7,0)</f>
        <v>קפ</v>
      </c>
      <c r="J202" s="26">
        <f>VLOOKUP(A202,מכרז!$A$5:$I$587,8,0)</f>
        <v>0.72087623999999995</v>
      </c>
    </row>
    <row r="203" spans="1:10" ht="28.5" x14ac:dyDescent="0.2">
      <c r="A203" s="27">
        <v>200</v>
      </c>
      <c r="B203" s="39" t="str">
        <f>VLOOKUP(D203,'חלוקת אחוזים לכל רמת קטגוריה'!$D$3:$J$69,3,0)</f>
        <v>מוצרי חיבור והידוק</v>
      </c>
      <c r="C203" s="39" t="str">
        <f>VLOOKUP(D203,'חלוקת אחוזים לכל רמת קטגוריה'!$D$3:$J$69,2,0)</f>
        <v>מוצרי הידוק</v>
      </c>
      <c r="D203" s="27" t="str">
        <f>VLOOKUP(A203,מכרז!$A$5:$I$587,2,0)</f>
        <v>שדכנים</v>
      </c>
      <c r="E203" s="88">
        <f>VLOOKUP(D203,'חלוקת אחוזים לכל רמת קטגוריה'!$D$3:$J$69,7,0)</f>
        <v>2.8071428571428574E-3</v>
      </c>
      <c r="F203" s="27" t="str">
        <f>VLOOKUP(A203,מכרז!$A$5:$I$587,3,0)</f>
        <v>שדכן 50 דף לסיכות 26/6</v>
      </c>
      <c r="G203" s="27" t="str">
        <f>VLOOKUP(A203,מכרז!$A$5:$I$587,4,0)</f>
        <v>שדכן 50 דף לסיכות 26/6</v>
      </c>
      <c r="H203" s="27" t="str">
        <f>VLOOKUP(A203,מכרז!$A$5:$I$587,5,0)</f>
        <v xml:space="preserve">מקס, רפיד, סאקס </v>
      </c>
      <c r="I203" s="27" t="str">
        <f>VLOOKUP(A203,מכרז!$A$5:$I$587,7,0)</f>
        <v>יח'</v>
      </c>
      <c r="J203" s="26">
        <f>VLOOKUP(A203,מכרז!$A$5:$I$587,8,0)</f>
        <v>20.82580681034483</v>
      </c>
    </row>
    <row r="204" spans="1:10" ht="28.5" x14ac:dyDescent="0.2">
      <c r="A204" s="27">
        <v>201</v>
      </c>
      <c r="B204" s="39" t="str">
        <f>VLOOKUP(D204,'חלוקת אחוזים לכל רמת קטגוריה'!$D$3:$J$69,3,0)</f>
        <v>מוצרי חיבור והידוק</v>
      </c>
      <c r="C204" s="39" t="str">
        <f>VLOOKUP(D204,'חלוקת אחוזים לכל רמת קטגוריה'!$D$3:$J$69,2,0)</f>
        <v>מוצרי הידוק</v>
      </c>
      <c r="D204" s="27" t="str">
        <f>VLOOKUP(A204,מכרז!$A$5:$I$587,2,0)</f>
        <v>שדכנים</v>
      </c>
      <c r="E204" s="88">
        <f>VLOOKUP(D204,'חלוקת אחוזים לכל רמת קטגוריה'!$D$3:$J$69,7,0)</f>
        <v>2.8071428571428574E-3</v>
      </c>
      <c r="F204" s="27" t="str">
        <f>VLOOKUP(A204,מכרז!$A$5:$I$587,3,0)</f>
        <v>שדכן הידוק שטוח ל 50 דף לסיכות 26/6</v>
      </c>
      <c r="G204" s="27" t="str">
        <f>VLOOKUP(A204,מכרז!$A$5:$I$587,4,0)</f>
        <v>שדכן הידוק שטוח ל 50 דף לסיכות 26/6</v>
      </c>
      <c r="H204" s="27" t="str">
        <f>VLOOKUP(A204,מכרז!$A$5:$I$587,5,0)</f>
        <v xml:space="preserve">מקס, רפיד, סאקס </v>
      </c>
      <c r="I204" s="27" t="str">
        <f>VLOOKUP(A204,מכרז!$A$5:$I$587,7,0)</f>
        <v>יח'</v>
      </c>
      <c r="J204" s="26">
        <f>VLOOKUP(A204,מכרז!$A$5:$I$587,8,0)</f>
        <v>37.186826974137929</v>
      </c>
    </row>
    <row r="205" spans="1:10" ht="28.5" x14ac:dyDescent="0.2">
      <c r="A205" s="27">
        <v>202</v>
      </c>
      <c r="B205" s="39" t="str">
        <f>VLOOKUP(D205,'חלוקת אחוזים לכל רמת קטגוריה'!$D$3:$J$69,3,0)</f>
        <v>מוצרי חיבור והידוק</v>
      </c>
      <c r="C205" s="39" t="str">
        <f>VLOOKUP(D205,'חלוקת אחוזים לכל רמת קטגוריה'!$D$3:$J$69,2,0)</f>
        <v>מוצרי הידוק</v>
      </c>
      <c r="D205" s="27" t="str">
        <f>VLOOKUP(A205,מכרז!$A$5:$I$587,2,0)</f>
        <v>שדכנים</v>
      </c>
      <c r="E205" s="88">
        <f>VLOOKUP(D205,'חלוקת אחוזים לכל רמת קטגוריה'!$D$3:$J$69,7,0)</f>
        <v>2.8071428571428574E-3</v>
      </c>
      <c r="F205" s="27" t="str">
        <f>VLOOKUP(A205,מכרז!$A$5:$I$587,3,0)</f>
        <v>שדכן ל-110 דף 9 סיכות 9/8-10-12-14</v>
      </c>
      <c r="G205" s="27" t="str">
        <f>VLOOKUP(A205,מכרז!$A$5:$I$587,4,0)</f>
        <v>שדכן ל-110 דף 9 סיכות 9/8-10-12-14</v>
      </c>
      <c r="H205" s="27" t="str">
        <f>VLOOKUP(A205,מכרז!$A$5:$I$587,5,0)</f>
        <v xml:space="preserve">מקס, רפיד, סאקס </v>
      </c>
      <c r="I205" s="27" t="str">
        <f>VLOOKUP(A205,מכרז!$A$5:$I$587,7,0)</f>
        <v>יח'</v>
      </c>
      <c r="J205" s="26">
        <f>VLOOKUP(A205,מכרז!$A$5:$I$587,8,0)</f>
        <v>184.63575863793102</v>
      </c>
    </row>
    <row r="206" spans="1:10" ht="14.25" customHeight="1" x14ac:dyDescent="0.2">
      <c r="A206" s="27">
        <v>203</v>
      </c>
      <c r="B206" s="39" t="str">
        <f>VLOOKUP(D206,'חלוקת אחוזים לכל רמת קטגוריה'!$D$3:$J$69,3,0)</f>
        <v>מוצרי חיבור והידוק</v>
      </c>
      <c r="C206" s="39" t="str">
        <f>VLOOKUP(D206,'חלוקת אחוזים לכל רמת קטגוריה'!$D$3:$J$69,2,0)</f>
        <v>מוצרי הידוק</v>
      </c>
      <c r="D206" s="27" t="str">
        <f>VLOOKUP(A206,מכרז!$A$5:$I$587,2,0)</f>
        <v>שדכנים</v>
      </c>
      <c r="E206" s="88">
        <f>VLOOKUP(D206,'חלוקת אחוזים לכל רמת קטגוריה'!$D$3:$J$69,7,0)</f>
        <v>2.8071428571428574E-3</v>
      </c>
      <c r="F206" s="27" t="str">
        <f>VLOOKUP(A206,מכרז!$A$5:$I$587,3,0)</f>
        <v>שדכן חשמלי עד 70 דף</v>
      </c>
      <c r="G206" s="27" t="str">
        <f>VLOOKUP(A206,מכרז!$A$5:$I$587,4,0)</f>
        <v>שדכן חשמלי עד 70 דף שדכן סיכות חשמלי קומפקטי משרדי,  לחיבור והידוק עד 70 דפים.  בלחיצה ללא מאמץ.ניתן לקבוע את עומק ביצוע השידוך מנגנון נוח לחילוץ סיכות תקועות משדך עד 70 דף 80 גרם , שידוך מהיר , חיישן המפעיל את השדכן עם הכנסת הדפים , מחסנית סיכות ענקית של 5000 סיכות</v>
      </c>
      <c r="H206" s="27" t="str">
        <f>VLOOKUP(A206,מכרז!$A$5:$I$587,5,0)</f>
        <v xml:space="preserve">מקס, רפיד, סאקס </v>
      </c>
      <c r="I206" s="27" t="str">
        <f>VLOOKUP(A206,מכרז!$A$5:$I$587,7,0)</f>
        <v>יח'</v>
      </c>
      <c r="J206" s="26">
        <f>VLOOKUP(A206,מכרז!$A$5:$I$587,8,0)</f>
        <v>1255.5060000000001</v>
      </c>
    </row>
    <row r="207" spans="1:10" ht="28.5" x14ac:dyDescent="0.2">
      <c r="A207" s="27">
        <v>204</v>
      </c>
      <c r="B207" s="39" t="str">
        <f>VLOOKUP(D207,'חלוקת אחוזים לכל רמת קטגוריה'!$D$3:$J$69,3,0)</f>
        <v>מוצרי חיבור והידוק</v>
      </c>
      <c r="C207" s="39" t="str">
        <f>VLOOKUP(D207,'חלוקת אחוזים לכל רמת קטגוריה'!$D$3:$J$69,2,0)</f>
        <v>מוצרי הידוק</v>
      </c>
      <c r="D207" s="27" t="str">
        <f>VLOOKUP(A207,מכרז!$A$5:$I$587,2,0)</f>
        <v>שדכנים</v>
      </c>
      <c r="E207" s="88">
        <f>VLOOKUP(D207,'חלוקת אחוזים לכל רמת קטגוריה'!$D$3:$J$69,7,0)</f>
        <v>2.8071428571428574E-3</v>
      </c>
      <c r="F207" s="27" t="str">
        <f>VLOOKUP(A207,מכרז!$A$5:$I$587,3,0)</f>
        <v>סיכות חיבור לשדכן חשמלי עד 70 דף</v>
      </c>
      <c r="G207" s="27" t="str">
        <f>VLOOKUP(A207,מכרז!$A$5:$I$587,4,0)</f>
        <v>סיכות חיבור לשדכן חשמלי עד 70 דף, המוצע במכרז</v>
      </c>
      <c r="H207" s="27" t="str">
        <f>VLOOKUP(A207,מכרז!$A$5:$I$587,5,0)</f>
        <v xml:space="preserve">מקס, רפיד, סאקס </v>
      </c>
      <c r="I207" s="27" t="str">
        <f>VLOOKUP(A207,מכרז!$A$5:$I$587,7,0)</f>
        <v>קפ'</v>
      </c>
      <c r="J207" s="26">
        <f>VLOOKUP(A207,מכרז!$A$5:$I$587,8,0)</f>
        <v>77.259</v>
      </c>
    </row>
    <row r="208" spans="1:10" ht="28.5" x14ac:dyDescent="0.2">
      <c r="A208" s="27">
        <v>205</v>
      </c>
      <c r="B208" s="39" t="str">
        <f>VLOOKUP(D208,'חלוקת אחוזים לכל רמת קטגוריה'!$D$3:$J$69,3,0)</f>
        <v>מוצרי חיבור והידוק</v>
      </c>
      <c r="C208" s="39" t="str">
        <f>VLOOKUP(D208,'חלוקת אחוזים לכל רמת קטגוריה'!$D$3:$J$69,2,0)</f>
        <v>מוצרי הידוק</v>
      </c>
      <c r="D208" s="27" t="str">
        <f>VLOOKUP(A208,מכרז!$A$5:$I$587,2,0)</f>
        <v>שדכנים</v>
      </c>
      <c r="E208" s="88">
        <f>VLOOKUP(D208,'חלוקת אחוזים לכל רמת קטגוריה'!$D$3:$J$69,7,0)</f>
        <v>2.8071428571428574E-3</v>
      </c>
      <c r="F208" s="27" t="str">
        <f>VLOOKUP(A208,מכרז!$A$5:$I$587,3,0)</f>
        <v>סיכות חיבור מקס 70FE לשדכן חשמלי מקס FE70</v>
      </c>
      <c r="G208" s="27" t="str">
        <f>VLOOKUP(A208,מכרז!$A$5:$I$587,4,0)</f>
        <v>סיכות חיבור מקס 70FE לשדכן חשמלי מקס FE70</v>
      </c>
      <c r="H208" s="27" t="str">
        <f>VLOOKUP(A208,מכרז!$A$5:$I$587,5,0)</f>
        <v>מקס</v>
      </c>
      <c r="I208" s="27" t="str">
        <f>VLOOKUP(A208,מכרז!$A$5:$I$587,7,0)</f>
        <v>קפ'</v>
      </c>
      <c r="J208" s="26">
        <f>VLOOKUP(A208,מכרז!$A$5:$I$587,8,0)</f>
        <v>77.259</v>
      </c>
    </row>
    <row r="209" spans="1:10" ht="28.5" x14ac:dyDescent="0.2">
      <c r="A209" s="27">
        <v>206</v>
      </c>
      <c r="B209" s="39" t="str">
        <f>VLOOKUP(D209,'חלוקת אחוזים לכל רמת קטגוריה'!$D$3:$J$69,3,0)</f>
        <v>מוצרי חיבור והידוק</v>
      </c>
      <c r="C209" s="39" t="str">
        <f>VLOOKUP(D209,'חלוקת אחוזים לכל רמת קטגוריה'!$D$3:$J$69,2,0)</f>
        <v>מוצרי הידוק</v>
      </c>
      <c r="D209" s="27" t="str">
        <f>VLOOKUP(A209,מכרז!$A$5:$I$587,2,0)</f>
        <v>שדכנים</v>
      </c>
      <c r="E209" s="88">
        <f>VLOOKUP(D209,'חלוקת אחוזים לכל רמת קטגוריה'!$D$3:$J$69,7,0)</f>
        <v>2.8071428571428574E-3</v>
      </c>
      <c r="F209" s="27" t="str">
        <f>VLOOKUP(A209,מכרז!$A$5:$I$587,3,0)</f>
        <v>סיכות חיבור לשדכן רפיד 50/80</v>
      </c>
      <c r="G209" s="27" t="str">
        <f>VLOOKUP(A209,מכרז!$A$5:$I$587,4,0)</f>
        <v>סיכות חיבור לשדכן רפיד 50/80 קסטה של 5000 יח'</v>
      </c>
      <c r="H209" s="27" t="str">
        <f>VLOOKUP(A209,מכרז!$A$5:$I$587,5,0)</f>
        <v>רפיד</v>
      </c>
      <c r="I209" s="27" t="str">
        <f>VLOOKUP(A209,מכרז!$A$5:$I$587,7,0)</f>
        <v>קפ'</v>
      </c>
      <c r="J209" s="26">
        <f>VLOOKUP(A209,מכרז!$A$5:$I$587,8,0)</f>
        <v>164.22</v>
      </c>
    </row>
    <row r="210" spans="1:10" ht="28.5" x14ac:dyDescent="0.2">
      <c r="A210" s="27">
        <v>207</v>
      </c>
      <c r="B210" s="39" t="str">
        <f>VLOOKUP(D210,'חלוקת אחוזים לכל רמת קטגוריה'!$D$3:$J$69,3,0)</f>
        <v>מוצרי חיבור והידוק</v>
      </c>
      <c r="C210" s="39" t="str">
        <f>VLOOKUP(D210,'חלוקת אחוזים לכל רמת קטגוריה'!$D$3:$J$69,2,0)</f>
        <v>מוצרי הידוק</v>
      </c>
      <c r="D210" s="27" t="str">
        <f>VLOOKUP(A210,מכרז!$A$5:$I$587,2,0)</f>
        <v>שדכנים</v>
      </c>
      <c r="E210" s="88">
        <f>VLOOKUP(D210,'חלוקת אחוזים לכל רמת קטגוריה'!$D$3:$J$69,7,0)</f>
        <v>2.8071428571428574E-3</v>
      </c>
      <c r="F210" s="27" t="str">
        <f>VLOOKUP(A210,מכרז!$A$5:$I$587,3,0)</f>
        <v>סיכות חיבור לשדכן  מסוג MAX HP – 88</v>
      </c>
      <c r="G210" s="27" t="str">
        <f>VLOOKUP(A210,מכרז!$A$5:$I$587,4,0)</f>
        <v>סיכות חבור מקס 2115 תואם BOSTITCH B8</v>
      </c>
      <c r="H210" s="27">
        <f>VLOOKUP(A210,מכרז!$A$5:$I$587,5,0)</f>
        <v>0</v>
      </c>
      <c r="I210" s="27" t="str">
        <f>VLOOKUP(A210,מכרז!$A$5:$I$587,7,0)</f>
        <v>קפ'</v>
      </c>
      <c r="J210" s="26">
        <f>VLOOKUP(A210,מכרז!$A$5:$I$587,8,0)</f>
        <v>8.5680000000000014</v>
      </c>
    </row>
    <row r="211" spans="1:10" ht="42.75" x14ac:dyDescent="0.2">
      <c r="A211" s="27">
        <v>208</v>
      </c>
      <c r="B211" s="39" t="str">
        <f>VLOOKUP(D211,'חלוקת אחוזים לכל רמת קטגוריה'!$D$3:$J$69,3,0)</f>
        <v>מוצרי חיבור והידוק</v>
      </c>
      <c r="C211" s="39" t="str">
        <f>VLOOKUP(D211,'חלוקת אחוזים לכל רמת קטגוריה'!$D$3:$J$69,2,0)</f>
        <v>מוצרי הידוק</v>
      </c>
      <c r="D211" s="27" t="str">
        <f>VLOOKUP(A211,מכרז!$A$5:$I$587,2,0)</f>
        <v>שדכנים</v>
      </c>
      <c r="E211" s="88">
        <f>VLOOKUP(D211,'חלוקת אחוזים לכל רמת קטגוריה'!$D$3:$J$69,7,0)</f>
        <v>2.8071428571428574E-3</v>
      </c>
      <c r="F211" s="27" t="str">
        <f>VLOOKUP(A211,מכרז!$A$5:$I$587,3,0)</f>
        <v xml:space="preserve">אקדח סיכות  </v>
      </c>
      <c r="G211" s="27" t="str">
        <f>VLOOKUP(A211,מכרז!$A$5:$I$587,4,0)</f>
        <v>אקדח לנעיצת סיכות על עץ, גבס, לוחות נעיצה. גוף מתכת, ציפוי ניקל, עומק נעיצה מקסימלי 8 מ"מ.</v>
      </c>
      <c r="H211" s="27" t="str">
        <f>VLOOKUP(A211,מכרז!$A$5:$I$587,5,0)</f>
        <v xml:space="preserve">מקס, רפיד, סאקס </v>
      </c>
      <c r="I211" s="27" t="str">
        <f>VLOOKUP(A211,מכרז!$A$5:$I$587,7,0)</f>
        <v>יח</v>
      </c>
      <c r="J211" s="26">
        <f>VLOOKUP(A211,מכרז!$A$5:$I$587,8,0)</f>
        <v>60.068729070000003</v>
      </c>
    </row>
    <row r="212" spans="1:10" ht="42.75" x14ac:dyDescent="0.2">
      <c r="A212" s="27">
        <v>209</v>
      </c>
      <c r="B212" s="39" t="str">
        <f>VLOOKUP(D212,'חלוקת אחוזים לכל רמת קטגוריה'!$D$3:$J$69,3,0)</f>
        <v>מוצרי חיבור והידוק</v>
      </c>
      <c r="C212" s="39" t="str">
        <f>VLOOKUP(D212,'חלוקת אחוזים לכל רמת קטגוריה'!$D$3:$J$69,2,0)</f>
        <v>מוצרי הידוק</v>
      </c>
      <c r="D212" s="27" t="str">
        <f>VLOOKUP(A212,מכרז!$A$5:$I$587,2,0)</f>
        <v>שדכנים</v>
      </c>
      <c r="E212" s="88">
        <f>VLOOKUP(D212,'חלוקת אחוזים לכל רמת קטגוריה'!$D$3:$J$69,7,0)</f>
        <v>2.8071428571428574E-3</v>
      </c>
      <c r="F212" s="27" t="str">
        <f>VLOOKUP(A212,מכרז!$A$5:$I$587,3,0)</f>
        <v>אקדח סיכות 33</v>
      </c>
      <c r="G212" s="27" t="str">
        <f>VLOOKUP(A212,מכרז!$A$5:$I$587,4,0)</f>
        <v>אקדח לנעיצת סיכות על עץ, גבס, לוחות נעיצה. גוף מתכת, ציפוי ניקל, עומק נעיצה מקסימלי 14 מ"מ.</v>
      </c>
      <c r="H212" s="27" t="str">
        <f>VLOOKUP(A212,מכרז!$A$5:$I$587,5,0)</f>
        <v xml:space="preserve">מקס, רפיד, סאקס </v>
      </c>
      <c r="I212" s="27" t="str">
        <f>VLOOKUP(A212,מכרז!$A$5:$I$587,7,0)</f>
        <v>יח</v>
      </c>
      <c r="J212" s="26">
        <f>VLOOKUP(A212,מכרז!$A$5:$I$587,8,0)</f>
        <v>73.5</v>
      </c>
    </row>
    <row r="213" spans="1:10" ht="28.5" x14ac:dyDescent="0.2">
      <c r="A213" s="27">
        <v>210</v>
      </c>
      <c r="B213" s="39" t="str">
        <f>VLOOKUP(D213,'חלוקת אחוזים לכל רמת קטגוריה'!$D$3:$J$69,3,0)</f>
        <v>מוצרי חיבור והידוק</v>
      </c>
      <c r="C213" s="39" t="str">
        <f>VLOOKUP(D213,'חלוקת אחוזים לכל רמת קטגוריה'!$D$3:$J$69,2,0)</f>
        <v>מוצרי הידוק</v>
      </c>
      <c r="D213" s="27" t="str">
        <f>VLOOKUP(A213,מכרז!$A$5:$I$587,2,0)</f>
        <v>שדכנים</v>
      </c>
      <c r="E213" s="88">
        <f>VLOOKUP(D213,'חלוקת אחוזים לכל רמת קטגוריה'!$D$3:$J$69,7,0)</f>
        <v>2.8071428571428574E-3</v>
      </c>
      <c r="F213" s="27" t="str">
        <f>VLOOKUP(A213,מכרז!$A$5:$I$587,3,0)</f>
        <v>אקדח סיכות R34</v>
      </c>
      <c r="G213" s="27" t="str">
        <f>VLOOKUP(A213,מכרז!$A$5:$I$587,4,0)</f>
        <v>אקדח סיכות R34</v>
      </c>
      <c r="H213" s="27" t="str">
        <f>VLOOKUP(A213,מכרז!$A$5:$I$587,5,0)</f>
        <v>רפיד</v>
      </c>
      <c r="I213" s="27">
        <f>VLOOKUP(A213,מכרז!$A$5:$I$587,7,0)</f>
        <v>0</v>
      </c>
      <c r="J213" s="26">
        <f>VLOOKUP(A213,מכרז!$A$5:$I$587,8,0)</f>
        <v>210</v>
      </c>
    </row>
    <row r="214" spans="1:10" ht="28.5" x14ac:dyDescent="0.2">
      <c r="A214" s="27">
        <v>211</v>
      </c>
      <c r="B214" s="39" t="str">
        <f>VLOOKUP(D214,'חלוקת אחוזים לכל רמת קטגוריה'!$D$3:$J$69,3,0)</f>
        <v>מוצרי חיבור והידוק</v>
      </c>
      <c r="C214" s="39" t="str">
        <f>VLOOKUP(D214,'חלוקת אחוזים לכל רמת קטגוריה'!$D$3:$J$69,2,0)</f>
        <v>מוצרי הידוק</v>
      </c>
      <c r="D214" s="27" t="str">
        <f>VLOOKUP(A214,מכרז!$A$5:$I$587,2,0)</f>
        <v>שדכנים</v>
      </c>
      <c r="E214" s="88">
        <f>VLOOKUP(D214,'חלוקת אחוזים לכל רמת קטגוריה'!$D$3:$J$69,7,0)</f>
        <v>2.8071428571428574E-3</v>
      </c>
      <c r="F214" s="27" t="str">
        <f>VLOOKUP(A214,מכרז!$A$5:$I$587,3,0)</f>
        <v>שדכן -מס 10</v>
      </c>
      <c r="G214" s="27" t="str">
        <f>VLOOKUP(A214,מכרז!$A$5:$I$587,4,0)</f>
        <v>שדכן המתאים ל 10 דפים, מתאים לסיכות מספר 10, גוף מתכת.</v>
      </c>
      <c r="H214" s="27" t="str">
        <f>VLOOKUP(A214,מכרז!$A$5:$I$587,5,0)</f>
        <v xml:space="preserve">מקס, רפיד, סאקס </v>
      </c>
      <c r="I214" s="27" t="str">
        <f>VLOOKUP(A214,מכרז!$A$5:$I$587,7,0)</f>
        <v>יח</v>
      </c>
      <c r="J214" s="26">
        <f>VLOOKUP(A214,מכרז!$A$5:$I$587,8,0)</f>
        <v>3.1920000000000002</v>
      </c>
    </row>
    <row r="215" spans="1:10" ht="14.25" customHeight="1" x14ac:dyDescent="0.2">
      <c r="A215" s="27">
        <v>212</v>
      </c>
      <c r="B215" s="39" t="str">
        <f>VLOOKUP(D215,'חלוקת אחוזים לכל רמת קטגוריה'!$D$3:$J$69,3,0)</f>
        <v>מוצרי חיבור והידוק</v>
      </c>
      <c r="C215" s="39" t="str">
        <f>VLOOKUP(D215,'חלוקת אחוזים לכל רמת קטגוריה'!$D$3:$J$69,2,0)</f>
        <v>מוצרי הידוק</v>
      </c>
      <c r="D215" s="27" t="str">
        <f>VLOOKUP(A215,מכרז!$A$5:$I$587,2,0)</f>
        <v>שדכנים</v>
      </c>
      <c r="E215" s="88">
        <f>VLOOKUP(D215,'חלוקת אחוזים לכל רמת קטגוריה'!$D$3:$J$69,7,0)</f>
        <v>2.8071428571428574E-3</v>
      </c>
      <c r="F215" s="27" t="str">
        <f>VLOOKUP(A215,מכרז!$A$5:$I$587,3,0)</f>
        <v>שדכן בינוני מתאים ל20 דף</v>
      </c>
      <c r="G215" s="27" t="str">
        <f>VLOOKUP(A215,מכרז!$A$5:$I$587,4,0)</f>
        <v>שדכן המתאים לסיכות 26/6, שידוך עד 20 דף, מנגנון מתכת, גוף פלסטיק.</v>
      </c>
      <c r="H215" s="27" t="str">
        <f>VLOOKUP(A215,מכרז!$A$5:$I$587,5,0)</f>
        <v xml:space="preserve">מקס, רפיד, סאקס </v>
      </c>
      <c r="I215" s="27" t="str">
        <f>VLOOKUP(A215,מכרז!$A$5:$I$587,7,0)</f>
        <v>יח</v>
      </c>
      <c r="J215" s="26">
        <f>VLOOKUP(A215,מכרז!$A$5:$I$587,8,0)</f>
        <v>5.5020000000000007</v>
      </c>
    </row>
    <row r="216" spans="1:10" ht="28.5" x14ac:dyDescent="0.2">
      <c r="A216" s="27">
        <v>213</v>
      </c>
      <c r="B216" s="39" t="str">
        <f>VLOOKUP(D216,'חלוקת אחוזים לכל רמת קטגוריה'!$D$3:$J$69,3,0)</f>
        <v>מוצרי חיבור והידוק</v>
      </c>
      <c r="C216" s="39" t="str">
        <f>VLOOKUP(D216,'חלוקת אחוזים לכל רמת קטגוריה'!$D$3:$J$69,2,0)</f>
        <v>מוצרי הידוק</v>
      </c>
      <c r="D216" s="27" t="str">
        <f>VLOOKUP(A216,מכרז!$A$5:$I$587,2,0)</f>
        <v>שדכנים</v>
      </c>
      <c r="E216" s="88">
        <f>VLOOKUP(D216,'חלוקת אחוזים לכל רמת קטגוריה'!$D$3:$J$69,7,0)</f>
        <v>2.8071428571428574E-3</v>
      </c>
      <c r="F216" s="27" t="str">
        <f>VLOOKUP(A216,מכרז!$A$5:$I$587,3,0)</f>
        <v>שדכן גדול עד 140 דף</v>
      </c>
      <c r="G216" s="27" t="str">
        <f>VLOOKUP(A216,מכרז!$A$5:$I$587,4,0)</f>
        <v>מתאים לשידוך של עד 140 דף, מתאים לסיכות 23/15, 23/13, 23/10, 23/8, 23/6.</v>
      </c>
      <c r="H216" s="27" t="str">
        <f>VLOOKUP(A216,מכרז!$A$5:$I$587,5,0)</f>
        <v xml:space="preserve">מקס, רפיד, סאקס </v>
      </c>
      <c r="I216" s="27" t="str">
        <f>VLOOKUP(A216,מכרז!$A$5:$I$587,7,0)</f>
        <v>יח</v>
      </c>
      <c r="J216" s="26">
        <f>VLOOKUP(A216,מכרז!$A$5:$I$587,8,0)</f>
        <v>55.77779907</v>
      </c>
    </row>
    <row r="217" spans="1:10" ht="42.75" x14ac:dyDescent="0.2">
      <c r="A217" s="27">
        <v>214</v>
      </c>
      <c r="B217" s="39" t="str">
        <f>VLOOKUP(D217,'חלוקת אחוזים לכל רמת קטגוריה'!$D$3:$J$69,3,0)</f>
        <v>מוצרי נייר, לוחות ושקפים</v>
      </c>
      <c r="C217" s="39" t="str">
        <f>VLOOKUP(D217,'חלוקת אחוזים לכל רמת קטגוריה'!$D$3:$J$69,2,0)</f>
        <v>נייר מיוחד, מדבקות ושקפים</v>
      </c>
      <c r="D217" s="27" t="str">
        <f>VLOOKUP(A217,מכרז!$A$5:$I$587,2,0)</f>
        <v>גלילי נייר</v>
      </c>
      <c r="E217" s="88">
        <f>VLOOKUP(D217,'חלוקת אחוזים לכל רמת קטגוריה'!$D$3:$J$69,7,0)</f>
        <v>2.1000000000000003E-3</v>
      </c>
      <c r="F217" s="27" t="str">
        <f>VLOOKUP(A217,מכרז!$A$5:$I$587,3,0)</f>
        <v>גליל נייר למכונת חישוב, רוחב 57 מ"מ, אורך 40 מטר 10 יח' בחבילה</v>
      </c>
      <c r="G217" s="27" t="str">
        <f>VLOOKUP(A217,מכרז!$A$5:$I$587,4,0)</f>
        <v>גליל נייר למכונת חישוב, רוחב 57 מ"מ, אורך 40 מטר, מתאים למכונות חישוב.10יח' בחבילה</v>
      </c>
      <c r="H217" s="27">
        <f>VLOOKUP(A217,מכרז!$A$5:$I$587,5,0)</f>
        <v>0</v>
      </c>
      <c r="I217" s="27" t="str">
        <f>VLOOKUP(A217,מכרז!$A$5:$I$587,7,0)</f>
        <v>סט</v>
      </c>
      <c r="J217" s="26">
        <f>VLOOKUP(A217,מכרז!$A$5:$I$587,8,0)</f>
        <v>9.7879319999999996</v>
      </c>
    </row>
    <row r="218" spans="1:10" ht="42.75" x14ac:dyDescent="0.2">
      <c r="A218" s="27">
        <v>215</v>
      </c>
      <c r="B218" s="39" t="str">
        <f>VLOOKUP(D218,'חלוקת אחוזים לכל רמת קטגוריה'!$D$3:$J$69,3,0)</f>
        <v>מוצרי נייר, לוחות ושקפים</v>
      </c>
      <c r="C218" s="39" t="str">
        <f>VLOOKUP(D218,'חלוקת אחוזים לכל רמת קטגוריה'!$D$3:$J$69,2,0)</f>
        <v>נייר מיוחד, מדבקות ושקפים</v>
      </c>
      <c r="D218" s="27" t="str">
        <f>VLOOKUP(A218,מכרז!$A$5:$I$587,2,0)</f>
        <v>גלילי נייר</v>
      </c>
      <c r="E218" s="88">
        <f>VLOOKUP(D218,'חלוקת אחוזים לכל רמת קטגוריה'!$D$3:$J$69,7,0)</f>
        <v>2.1000000000000003E-3</v>
      </c>
      <c r="F218" s="27" t="str">
        <f>VLOOKUP(A218,מכרז!$A$5:$I$587,3,0)</f>
        <v>גליל למכשיר תור-מט T-80</v>
      </c>
      <c r="G218" s="27" t="str">
        <f>VLOOKUP(A218,מכרז!$A$5:$I$587,4,0)</f>
        <v>גליל לתור-מט רוחב 4 ס"מ 2000 יח' בגליל</v>
      </c>
      <c r="H218" s="27" t="str">
        <f>VLOOKUP(A218,מכרז!$A$5:$I$587,5,0)</f>
        <v>תורמט</v>
      </c>
      <c r="I218" s="27" t="str">
        <f>VLOOKUP(A218,מכרז!$A$5:$I$587,7,0)</f>
        <v>גליל</v>
      </c>
      <c r="J218" s="26">
        <f>VLOOKUP(A218,מכרז!$A$5:$I$587,8,0)</f>
        <v>20.910581999999998</v>
      </c>
    </row>
    <row r="219" spans="1:10" ht="42.75" x14ac:dyDescent="0.2">
      <c r="A219" s="27">
        <v>216</v>
      </c>
      <c r="B219" s="39" t="str">
        <f>VLOOKUP(D219,'חלוקת אחוזים לכל רמת קטגוריה'!$D$3:$J$69,3,0)</f>
        <v>מוצרי נייר, לוחות ושקפים</v>
      </c>
      <c r="C219" s="39" t="str">
        <f>VLOOKUP(D219,'חלוקת אחוזים לכל רמת קטגוריה'!$D$3:$J$69,2,0)</f>
        <v>נייר מיוחד, מדבקות ושקפים</v>
      </c>
      <c r="D219" s="27" t="str">
        <f>VLOOKUP(A219,מכרז!$A$5:$I$587,2,0)</f>
        <v>גלילי נייר</v>
      </c>
      <c r="E219" s="88">
        <f>VLOOKUP(D219,'חלוקת אחוזים לכל רמת קטגוריה'!$D$3:$J$69,7,0)</f>
        <v>2.1000000000000003E-3</v>
      </c>
      <c r="F219" s="27" t="str">
        <f>VLOOKUP(A219,מכרז!$A$5:$I$587,3,0)</f>
        <v>נייר טרמי לעמדות התייצבומט</v>
      </c>
      <c r="G219" s="27" t="str">
        <f>VLOOKUP(A219,מכרז!$A$5:$I$587,4,0)</f>
        <v>גליל נייר טרמי 60 גר' למ"ר, רוחב 80 מ"מ, קוטר טבור פנימי 12 מ"מ, קוטר חיצוני 80 מ"מ</v>
      </c>
      <c r="H219" s="27">
        <f>VLOOKUP(A219,מכרז!$A$5:$I$587,5,0)</f>
        <v>0</v>
      </c>
      <c r="I219" s="27" t="str">
        <f>VLOOKUP(A219,מכרז!$A$5:$I$587,7,0)</f>
        <v>גליל</v>
      </c>
      <c r="J219" s="26">
        <f>VLOOKUP(A219,מכרז!$A$5:$I$587,8,0)</f>
        <v>4.8939659999999998</v>
      </c>
    </row>
    <row r="220" spans="1:10" ht="42.75" x14ac:dyDescent="0.2">
      <c r="A220" s="27">
        <v>217</v>
      </c>
      <c r="B220" s="39" t="str">
        <f>VLOOKUP(D220,'חלוקת אחוזים לכל רמת קטגוריה'!$D$3:$J$69,3,0)</f>
        <v>מוצרי נייר, לוחות ושקפים</v>
      </c>
      <c r="C220" s="39" t="str">
        <f>VLOOKUP(D220,'חלוקת אחוזים לכל רמת קטגוריה'!$D$3:$J$69,2,0)</f>
        <v>נייר מיוחד, מדבקות ושקפים</v>
      </c>
      <c r="D220" s="27" t="str">
        <f>VLOOKUP(A220,מכרז!$A$5:$I$587,2,0)</f>
        <v>גלילי נייר</v>
      </c>
      <c r="E220" s="88">
        <f>VLOOKUP(D220,'חלוקת אחוזים לכל רמת קטגוריה'!$D$3:$J$69,7,0)</f>
        <v>2.1000000000000003E-3</v>
      </c>
      <c r="F220" s="27" t="str">
        <f>VLOOKUP(A220,מכרז!$A$5:$I$587,3,0)</f>
        <v>נייר טרמי לעמדות התייצבומט</v>
      </c>
      <c r="G220" s="27" t="str">
        <f>VLOOKUP(A220,מכרז!$A$5:$I$587,4,0)</f>
        <v>גליל נייר טרמי 70 גר' למ"ר, רוחב 80 מ"מ, קוטר טבור פנימי 1 אינצ', קוטר חיצוני 80 מ"מ</v>
      </c>
      <c r="H220" s="27">
        <f>VLOOKUP(A220,מכרז!$A$5:$I$587,5,0)</f>
        <v>0</v>
      </c>
      <c r="I220" s="27" t="str">
        <f>VLOOKUP(A220,מכרז!$A$5:$I$587,7,0)</f>
        <v>חב' של 50 גלילים</v>
      </c>
      <c r="J220" s="26">
        <f>VLOOKUP(A220,מכרז!$A$5:$I$587,8,0)</f>
        <v>204.75</v>
      </c>
    </row>
    <row r="221" spans="1:10" ht="42.75" x14ac:dyDescent="0.2">
      <c r="A221" s="27">
        <v>218</v>
      </c>
      <c r="B221" s="39" t="str">
        <f>VLOOKUP(D221,'חלוקת אחוזים לכל רמת קטגוריה'!$D$3:$J$69,3,0)</f>
        <v>מוצרי נייר, לוחות ושקפים</v>
      </c>
      <c r="C221" s="39" t="str">
        <f>VLOOKUP(D221,'חלוקת אחוזים לכל רמת קטגוריה'!$D$3:$J$69,2,0)</f>
        <v>נייר מיוחד, מדבקות ושקפים</v>
      </c>
      <c r="D221" s="27" t="str">
        <f>VLOOKUP(A221,מכרז!$A$5:$I$587,2,0)</f>
        <v>גלילי נייר</v>
      </c>
      <c r="E221" s="88">
        <f>VLOOKUP(D221,'חלוקת אחוזים לכל רמת קטגוריה'!$D$3:$J$69,7,0)</f>
        <v>2.1000000000000003E-3</v>
      </c>
      <c r="F221" s="27" t="str">
        <f>VLOOKUP(A221,מכרז!$A$5:$I$587,3,0)</f>
        <v xml:space="preserve">גליל נייר מלוטש 100 גר' רוחב 91.4  ס"מ, אורך 50 מטר, לפלוטר </v>
      </c>
      <c r="G221" s="27" t="str">
        <f>VLOOKUP(A221,מכרז!$A$5:$I$587,4,0)</f>
        <v>נייר מלוטש 100 גרם אורך 50 מטר רוחב 91.4 ס"מ</v>
      </c>
      <c r="H221" s="27">
        <f>VLOOKUP(A221,מכרז!$A$5:$I$587,5,0)</f>
        <v>0</v>
      </c>
      <c r="I221" s="27" t="str">
        <f>VLOOKUP(A221,מכרז!$A$5:$I$587,7,0)</f>
        <v>גליל</v>
      </c>
      <c r="J221" s="26">
        <f>VLOOKUP(A221,מכרז!$A$5:$I$587,8,0)</f>
        <v>58.393912500000006</v>
      </c>
    </row>
    <row r="222" spans="1:10" ht="42.75" x14ac:dyDescent="0.2">
      <c r="A222" s="27">
        <v>219</v>
      </c>
      <c r="B222" s="39" t="str">
        <f>VLOOKUP(D222,'חלוקת אחוזים לכל רמת קטגוריה'!$D$3:$J$69,3,0)</f>
        <v>מוצרי נייר, לוחות ושקפים</v>
      </c>
      <c r="C222" s="39" t="str">
        <f>VLOOKUP(D222,'חלוקת אחוזים לכל רמת קטגוריה'!$D$3:$J$69,2,0)</f>
        <v>נייר מיוחד, מדבקות ושקפים</v>
      </c>
      <c r="D222" s="27" t="str">
        <f>VLOOKUP(A222,מכרז!$A$5:$I$587,2,0)</f>
        <v>מדבקות</v>
      </c>
      <c r="E222" s="88">
        <f>VLOOKUP(D222,'חלוקת אחוזים לכל רמת קטגוריה'!$D$3:$J$69,7,0)</f>
        <v>1E-3</v>
      </c>
      <c r="F222" s="27" t="str">
        <f>VLOOKUP(A222,מכרז!$A$5:$I$587,3,0)</f>
        <v>חבילת מדבקות לבנות גדלים שונים על גבי דפים, 32 דף בחבילה</v>
      </c>
      <c r="G222" s="27" t="str">
        <f>VLOOKUP(A222,מכרז!$A$5:$I$587,4,0)</f>
        <v xml:space="preserve">דפי מדבקות לבנים בגדלים שונים , 32 דפי מדבקות בכל חבילה </v>
      </c>
      <c r="H222" s="27">
        <f>VLOOKUP(A222,מכרז!$A$5:$I$587,5,0)</f>
        <v>0</v>
      </c>
      <c r="I222" s="27" t="str">
        <f>VLOOKUP(A222,מכרז!$A$5:$I$587,7,0)</f>
        <v>חב'</v>
      </c>
      <c r="J222" s="26">
        <f>VLOOKUP(A222,מכרז!$A$5:$I$587,8,0)</f>
        <v>1.7751749400000003</v>
      </c>
    </row>
    <row r="223" spans="1:10" ht="14.25" customHeight="1" x14ac:dyDescent="0.2">
      <c r="A223" s="27">
        <v>220</v>
      </c>
      <c r="B223" s="39" t="str">
        <f>VLOOKUP(D223,'חלוקת אחוזים לכל רמת קטגוריה'!$D$3:$J$69,3,0)</f>
        <v>מוצרי נייר, לוחות ושקפים</v>
      </c>
      <c r="C223" s="39" t="str">
        <f>VLOOKUP(D223,'חלוקת אחוזים לכל רמת קטגוריה'!$D$3:$J$69,2,0)</f>
        <v>נייר מיוחד, מדבקות ושקפים</v>
      </c>
      <c r="D223" s="27" t="str">
        <f>VLOOKUP(A223,מכרז!$A$5:$I$587,2,0)</f>
        <v>מדבקות</v>
      </c>
      <c r="E223" s="88">
        <f>VLOOKUP(D223,'חלוקת אחוזים לכל רמת קטגוריה'!$D$3:$J$69,7,0)</f>
        <v>1E-3</v>
      </c>
      <c r="F223" s="27" t="str">
        <f>VLOOKUP(A223,מכרז!$A$5:$I$587,3,0)</f>
        <v>חבילת מדבקות צבעוניות גדלים שונים על גבי דפים, 32 דף בחבילה</v>
      </c>
      <c r="G223" s="27" t="str">
        <f>VLOOKUP(A223,מכרז!$A$5:$I$587,4,0)</f>
        <v>דפי מדבקות צבעוניות בגדלים שונים , 32 דפים בחבילה</v>
      </c>
      <c r="H223" s="27">
        <f>VLOOKUP(A223,מכרז!$A$5:$I$587,5,0)</f>
        <v>0</v>
      </c>
      <c r="I223" s="27" t="str">
        <f>VLOOKUP(A223,מכרז!$A$5:$I$587,7,0)</f>
        <v>חב'</v>
      </c>
      <c r="J223" s="26">
        <f>VLOOKUP(A223,מכרז!$A$5:$I$587,8,0)</f>
        <v>2.4425339400000001</v>
      </c>
    </row>
    <row r="224" spans="1:10" ht="57" x14ac:dyDescent="0.2">
      <c r="A224" s="27">
        <v>221</v>
      </c>
      <c r="B224" s="39" t="str">
        <f>VLOOKUP(D224,'חלוקת אחוזים לכל רמת קטגוריה'!$D$3:$J$69,3,0)</f>
        <v>מוצרי נייר, לוחות ושקפים</v>
      </c>
      <c r="C224" s="39" t="str">
        <f>VLOOKUP(D224,'חלוקת אחוזים לכל רמת קטגוריה'!$D$3:$J$69,2,0)</f>
        <v>נייר מיוחד, מדבקות ושקפים</v>
      </c>
      <c r="D224" s="27" t="str">
        <f>VLOOKUP(A224,מכרז!$A$5:$I$587,2,0)</f>
        <v>מדבקות</v>
      </c>
      <c r="E224" s="88">
        <f>VLOOKUP(D224,'חלוקת אחוזים לכל רמת קטגוריה'!$D$3:$J$69,7,0)</f>
        <v>1E-3</v>
      </c>
      <c r="F224" s="27" t="str">
        <f>VLOOKUP(A224,מכרז!$A$5:$I$587,3,0)</f>
        <v>חבילת מדבקות לבנות גדלים שונים על גבי דפים במידה A4  בחבילה 200  דף</v>
      </c>
      <c r="G224" s="27" t="str">
        <f>VLOOKUP(A224,מכרז!$A$5:$I$587,4,0)</f>
        <v>דפי מדבקות בצבע לבן על נייר בגודל A4, כמות בחבילה 200 דף , מתאים להדפסת כתובות ושמות במדפסות לייזר והזרקת דיו , גדלים שונים</v>
      </c>
      <c r="H224" s="27">
        <f>VLOOKUP(A224,מכרז!$A$5:$I$587,5,0)</f>
        <v>0</v>
      </c>
      <c r="I224" s="27" t="str">
        <f>VLOOKUP(A224,מכרז!$A$5:$I$587,7,0)</f>
        <v>חב'</v>
      </c>
      <c r="J224" s="26">
        <f>VLOOKUP(A224,מכרז!$A$5:$I$587,8,0)</f>
        <v>35.700000000000003</v>
      </c>
    </row>
    <row r="225" spans="1:10" ht="42.75" x14ac:dyDescent="0.2">
      <c r="A225" s="27">
        <v>222</v>
      </c>
      <c r="B225" s="39" t="str">
        <f>VLOOKUP(D225,'חלוקת אחוזים לכל רמת קטגוריה'!$D$3:$J$69,3,0)</f>
        <v>מוצרי נייר, לוחות ושקפים</v>
      </c>
      <c r="C225" s="39" t="str">
        <f>VLOOKUP(D225,'חלוקת אחוזים לכל רמת קטגוריה'!$D$3:$J$69,2,0)</f>
        <v>נייר מיוחד, מדבקות ושקפים</v>
      </c>
      <c r="D225" s="27" t="str">
        <f>VLOOKUP(A225,מכרז!$A$5:$I$587,2,0)</f>
        <v>מדבקות</v>
      </c>
      <c r="E225" s="88">
        <f>VLOOKUP(D225,'חלוקת אחוזים לכל רמת קטגוריה'!$D$3:$J$69,7,0)</f>
        <v>1E-3</v>
      </c>
      <c r="F225" s="27" t="str">
        <f>VLOOKUP(A225,מכרז!$A$5:$I$587,3,0)</f>
        <v>מדבקות לייזר/צילום 200 דף</v>
      </c>
      <c r="G225" s="27" t="str">
        <f>VLOOKUP(A225,מכרז!$A$5:$I$587,4,0)</f>
        <v>מדבקות לייזר/צילום 42X52.5 (53*42.4)200</v>
      </c>
      <c r="H225" s="27">
        <f>VLOOKUP(A225,מכרז!$A$5:$I$587,5,0)</f>
        <v>0</v>
      </c>
      <c r="I225" s="27" t="str">
        <f>VLOOKUP(A225,מכרז!$A$5:$I$587,7,0)</f>
        <v>חבילה</v>
      </c>
      <c r="J225" s="26">
        <f>VLOOKUP(A225,מכרז!$A$5:$I$587,8,0)</f>
        <v>31.143000000000001</v>
      </c>
    </row>
    <row r="226" spans="1:10" ht="42.75" x14ac:dyDescent="0.2">
      <c r="A226" s="27">
        <v>223</v>
      </c>
      <c r="B226" s="39" t="str">
        <f>VLOOKUP(D226,'חלוקת אחוזים לכל רמת קטגוריה'!$D$3:$J$69,3,0)</f>
        <v>מוצרי נייר, לוחות ושקפים</v>
      </c>
      <c r="C226" s="39" t="str">
        <f>VLOOKUP(D226,'חלוקת אחוזים לכל רמת קטגוריה'!$D$3:$J$69,2,0)</f>
        <v>נייר מיוחד, מדבקות ושקפים</v>
      </c>
      <c r="D226" s="27" t="str">
        <f>VLOOKUP(A226,מכרז!$A$5:$I$587,2,0)</f>
        <v>מדבקות</v>
      </c>
      <c r="E226" s="88">
        <f>VLOOKUP(D226,'חלוקת אחוזים לכל רמת קטגוריה'!$D$3:$J$69,7,0)</f>
        <v>1E-3</v>
      </c>
      <c r="F226" s="27" t="str">
        <f>VLOOKUP(A226,מכרז!$A$5:$I$587,3,0)</f>
        <v>מדבקות למדפסת לייזר 200 דף</v>
      </c>
      <c r="G226" s="27" t="str">
        <f>VLOOKUP(A226,מכרז!$A$5:$I$587,4,0)</f>
        <v>מדבקות למדפסת לייזר 70*210</v>
      </c>
      <c r="H226" s="27">
        <f>VLOOKUP(A226,מכרז!$A$5:$I$587,5,0)</f>
        <v>0</v>
      </c>
      <c r="I226" s="27" t="str">
        <f>VLOOKUP(A226,מכרז!$A$5:$I$587,7,0)</f>
        <v>חב'</v>
      </c>
      <c r="J226" s="26">
        <f>VLOOKUP(A226,מכרז!$A$5:$I$587,8,0)</f>
        <v>31.143419999999999</v>
      </c>
    </row>
    <row r="227" spans="1:10" ht="42.75" x14ac:dyDescent="0.2">
      <c r="A227" s="27">
        <v>224</v>
      </c>
      <c r="B227" s="39" t="str">
        <f>VLOOKUP(D227,'חלוקת אחוזים לכל רמת קטגוריה'!$D$3:$J$69,3,0)</f>
        <v>מוצרי נייר, לוחות ושקפים</v>
      </c>
      <c r="C227" s="39" t="str">
        <f>VLOOKUP(D227,'חלוקת אחוזים לכל רמת קטגוריה'!$D$3:$J$69,2,0)</f>
        <v>נייר מיוחד, מדבקות ושקפים</v>
      </c>
      <c r="D227" s="27" t="str">
        <f>VLOOKUP(A227,מכרז!$A$5:$I$587,2,0)</f>
        <v>מדבקות</v>
      </c>
      <c r="E227" s="88">
        <f>VLOOKUP(D227,'חלוקת אחוזים לכל רמת קטגוריה'!$D$3:$J$69,7,0)</f>
        <v>1E-3</v>
      </c>
      <c r="F227" s="27" t="str">
        <f>VLOOKUP(A227,מכרז!$A$5:$I$587,3,0)</f>
        <v>מדבקות למדפסת לייזר 200 דף</v>
      </c>
      <c r="G227" s="27" t="str">
        <f>VLOOKUP(A227,מכרז!$A$5:$I$587,4,0)</f>
        <v>מדבקות למדפסת לייזר 105*99</v>
      </c>
      <c r="H227" s="27">
        <f>VLOOKUP(A227,מכרז!$A$5:$I$587,5,0)</f>
        <v>0</v>
      </c>
      <c r="I227" s="27" t="str">
        <f>VLOOKUP(A227,מכרז!$A$5:$I$587,7,0)</f>
        <v>חב'</v>
      </c>
      <c r="J227" s="26">
        <f>VLOOKUP(A227,מכרז!$A$5:$I$587,8,0)</f>
        <v>31.143419999999999</v>
      </c>
    </row>
    <row r="228" spans="1:10" ht="42.75" x14ac:dyDescent="0.2">
      <c r="A228" s="27">
        <v>225</v>
      </c>
      <c r="B228" s="39" t="str">
        <f>VLOOKUP(D228,'חלוקת אחוזים לכל רמת קטגוריה'!$D$3:$J$69,3,0)</f>
        <v>מוצרי נייר, לוחות ושקפים</v>
      </c>
      <c r="C228" s="39" t="str">
        <f>VLOOKUP(D228,'חלוקת אחוזים לכל רמת קטגוריה'!$D$3:$J$69,2,0)</f>
        <v>נייר מיוחד, מדבקות ושקפים</v>
      </c>
      <c r="D228" s="27" t="str">
        <f>VLOOKUP(A228,מכרז!$A$5:$I$587,2,0)</f>
        <v>מדבקות</v>
      </c>
      <c r="E228" s="88">
        <f>VLOOKUP(D228,'חלוקת אחוזים לכל רמת קטגוריה'!$D$3:$J$69,7,0)</f>
        <v>1E-3</v>
      </c>
      <c r="F228" s="27" t="str">
        <f>VLOOKUP(A228,מכרז!$A$5:$I$587,3,0)</f>
        <v>מדבקות למדפסת לייזר 200 דף - בתי משפט</v>
      </c>
      <c r="G228" s="27" t="str">
        <f>VLOOKUP(A228,מכרז!$A$5:$I$587,4,0)</f>
        <v>מדבקות למדפסת לייזר 200 דף</v>
      </c>
      <c r="H228" s="27">
        <f>VLOOKUP(A228,מכרז!$A$5:$I$587,5,0)</f>
        <v>0</v>
      </c>
      <c r="I228" s="27" t="str">
        <f>VLOOKUP(A228,מכרז!$A$5:$I$587,7,0)</f>
        <v>חב'</v>
      </c>
      <c r="J228" s="26">
        <f>VLOOKUP(A228,מכרז!$A$5:$I$587,8,0)</f>
        <v>31.143000000000001</v>
      </c>
    </row>
    <row r="229" spans="1:10" ht="14.25" customHeight="1" x14ac:dyDescent="0.2">
      <c r="A229" s="27">
        <v>226</v>
      </c>
      <c r="B229" s="39" t="str">
        <f>VLOOKUP(D229,'חלוקת אחוזים לכל רמת קטגוריה'!$D$3:$J$69,3,0)</f>
        <v>מוצרי נייר, לוחות ושקפים</v>
      </c>
      <c r="C229" s="39" t="str">
        <f>VLOOKUP(D229,'חלוקת אחוזים לכל רמת קטגוריה'!$D$3:$J$69,2,0)</f>
        <v>נייר מיוחד, מדבקות ושקפים</v>
      </c>
      <c r="D229" s="27" t="str">
        <f>VLOOKUP(A229,מכרז!$A$5:$I$587,2,0)</f>
        <v>מדבקות</v>
      </c>
      <c r="E229" s="88">
        <f>VLOOKUP(D229,'חלוקת אחוזים לכל רמת קטגוריה'!$D$3:$J$69,7,0)</f>
        <v>1E-3</v>
      </c>
      <c r="F229" s="27" t="str">
        <f>VLOOKUP(A229,מכרז!$A$5:$I$587,3,0)</f>
        <v xml:space="preserve">מדבקות נייר רציף 102/36על 3 </v>
      </c>
      <c r="G229" s="27" t="str">
        <f>VLOOKUP(A229,מכרז!$A$5:$I$587,4,0)</f>
        <v>מדבקות נייר רציף 102/36 על 3 (12,000 בחבילה)</v>
      </c>
      <c r="H229" s="27">
        <f>VLOOKUP(A229,מכרז!$A$5:$I$587,5,0)</f>
        <v>0</v>
      </c>
      <c r="I229" s="27" t="str">
        <f>VLOOKUP(A229,מכרז!$A$5:$I$587,7,0)</f>
        <v>חב'</v>
      </c>
      <c r="J229" s="26">
        <f>VLOOKUP(A229,מכרז!$A$5:$I$587,8,0)</f>
        <v>88.536293999999998</v>
      </c>
    </row>
    <row r="230" spans="1:10" ht="42.75" x14ac:dyDescent="0.2">
      <c r="A230" s="27">
        <v>227</v>
      </c>
      <c r="B230" s="39" t="str">
        <f>VLOOKUP(D230,'חלוקת אחוזים לכל רמת קטגוריה'!$D$3:$J$69,3,0)</f>
        <v>מוצרי נייר, לוחות ושקפים</v>
      </c>
      <c r="C230" s="39" t="str">
        <f>VLOOKUP(D230,'חלוקת אחוזים לכל רמת קטגוריה'!$D$3:$J$69,2,0)</f>
        <v>נייר מיוחד, מדבקות ושקפים</v>
      </c>
      <c r="D230" s="27" t="str">
        <f>VLOOKUP(A230,מכרז!$A$5:$I$587,2,0)</f>
        <v>מדבקות</v>
      </c>
      <c r="E230" s="88">
        <f>VLOOKUP(D230,'חלוקת אחוזים לכל רמת קטגוריה'!$D$3:$J$69,7,0)</f>
        <v>1E-3</v>
      </c>
      <c r="F230" s="27" t="str">
        <f>VLOOKUP(A230,מכרז!$A$5:$I$587,3,0)</f>
        <v>מדבקות 76/8 למד' סיכות 22 מ'</v>
      </c>
      <c r="G230" s="27" t="str">
        <f>VLOOKUP(A230,מכרז!$A$5:$I$587,4,0)</f>
        <v>מדבקות 76/8 למד' סיכות 22 מ'</v>
      </c>
      <c r="H230" s="27">
        <f>VLOOKUP(A230,מכרז!$A$5:$I$587,5,0)</f>
        <v>0</v>
      </c>
      <c r="I230" s="27" t="str">
        <f>VLOOKUP(A230,מכרז!$A$5:$I$587,7,0)</f>
        <v>חב'</v>
      </c>
      <c r="J230" s="26">
        <f>VLOOKUP(A230,מכרז!$A$5:$I$587,8,0)</f>
        <v>10.394622</v>
      </c>
    </row>
    <row r="231" spans="1:10" ht="42.75" x14ac:dyDescent="0.2">
      <c r="A231" s="27">
        <v>228</v>
      </c>
      <c r="B231" s="39" t="str">
        <f>VLOOKUP(D231,'חלוקת אחוזים לכל רמת קטגוריה'!$D$3:$J$69,3,0)</f>
        <v>מוצרי נייר, לוחות ושקפים</v>
      </c>
      <c r="C231" s="39" t="str">
        <f>VLOOKUP(D231,'חלוקת אחוזים לכל רמת קטגוריה'!$D$3:$J$69,2,0)</f>
        <v>נייר מיוחד, מדבקות ושקפים</v>
      </c>
      <c r="D231" s="27" t="str">
        <f>VLOOKUP(A231,מכרז!$A$5:$I$587,2,0)</f>
        <v>מדבקות</v>
      </c>
      <c r="E231" s="88">
        <f>VLOOKUP(D231,'חלוקת אחוזים לכל רמת קטגוריה'!$D$3:$J$69,7,0)</f>
        <v>1E-3</v>
      </c>
      <c r="F231" s="27" t="str">
        <f>VLOOKUP(A231,מכרז!$A$5:$I$587,3,0)</f>
        <v>נייר רציף 38/11 70 גר'</v>
      </c>
      <c r="G231" s="27" t="str">
        <f>VLOOKUP(A231,מכרז!$A$5:$I$587,4,0)</f>
        <v>נייר רציף 38/11 70 גר', 3000 דפים בקופסא</v>
      </c>
      <c r="H231" s="27">
        <f>VLOOKUP(A231,מכרז!$A$5:$I$587,5,0)</f>
        <v>0</v>
      </c>
      <c r="I231" s="27" t="str">
        <f>VLOOKUP(A231,מכרז!$A$5:$I$587,7,0)</f>
        <v>קופ'</v>
      </c>
      <c r="J231" s="26">
        <f>VLOOKUP(A231,מכרז!$A$5:$I$587,8,0)</f>
        <v>205.82969400000002</v>
      </c>
    </row>
    <row r="232" spans="1:10" ht="85.5" x14ac:dyDescent="0.2">
      <c r="A232" s="27">
        <v>229</v>
      </c>
      <c r="B232" s="39" t="str">
        <f>VLOOKUP(D232,'חלוקת אחוזים לכל רמת קטגוריה'!$D$3:$J$69,3,0)</f>
        <v>מוצרי נייר, לוחות ושקפים</v>
      </c>
      <c r="C232" s="39" t="str">
        <f>VLOOKUP(D232,'חלוקת אחוזים לכל רמת קטגוריה'!$D$3:$J$69,2,0)</f>
        <v>נייר מיוחד, מדבקות ושקפים</v>
      </c>
      <c r="D232" s="27" t="str">
        <f>VLOOKUP(A232,מכרז!$A$5:$I$587,2,0)</f>
        <v>נייר  קלף</v>
      </c>
      <c r="E232" s="88">
        <f>VLOOKUP(D232,'חלוקת אחוזים לכל רמת קטגוריה'!$D$3:$J$69,7,0)</f>
        <v>8.0000000000000002E-3</v>
      </c>
      <c r="F232" s="27" t="str">
        <f>VLOOKUP(A232,מכרז!$A$5:$I$587,3,0)</f>
        <v>נייר דמוי קלף במידה A4 משקל 160גר' 100 יחידות</v>
      </c>
      <c r="G232" s="27" t="str">
        <f>VLOOKUP(A232,מכרז!$A$5:$I$587,4,0)</f>
        <v>נייר דמוי קלף עבה ,A4, משקל 160 גרם למ"ר בצבעים שונים, אריזה מונעת לחות מנייר קרפט במשקל 70 גר' למ"ר לפחות. כל אריזה תסומן בהתאם למפרט דלעיל ותסומן בנוסף עם הסימנים הנדרשים ע"י חוקי המדינה. 100 יחדות באריזה</v>
      </c>
      <c r="H232" s="27">
        <f>VLOOKUP(A232,מכרז!$A$5:$I$587,5,0)</f>
        <v>0</v>
      </c>
      <c r="I232" s="27" t="str">
        <f>VLOOKUP(A232,מכרז!$A$5:$I$587,7,0)</f>
        <v>חב'</v>
      </c>
      <c r="J232" s="26">
        <f>VLOOKUP(A232,מכרז!$A$5:$I$587,8,0)</f>
        <v>44.490599999999993</v>
      </c>
    </row>
    <row r="233" spans="1:10" ht="71.25" x14ac:dyDescent="0.2">
      <c r="A233" s="27">
        <v>230</v>
      </c>
      <c r="B233" s="39" t="str">
        <f>VLOOKUP(D233,'חלוקת אחוזים לכל רמת קטגוריה'!$D$3:$J$69,3,0)</f>
        <v>מוצרי נייר, לוחות ושקפים</v>
      </c>
      <c r="C233" s="39" t="str">
        <f>VLOOKUP(D233,'חלוקת אחוזים לכל רמת קטגוריה'!$D$3:$J$69,2,0)</f>
        <v>נייר מיוחד, מדבקות ושקפים</v>
      </c>
      <c r="D233" s="27" t="str">
        <f>VLOOKUP(A233,מכרז!$A$5:$I$587,2,0)</f>
        <v>נייר צילום מיוחד</v>
      </c>
      <c r="E233" s="88">
        <f>VLOOKUP(D233,'חלוקת אחוזים לכל רמת קטגוריה'!$D$3:$J$69,7,0)</f>
        <v>5.8823529411764712E-4</v>
      </c>
      <c r="F233" s="27" t="str">
        <f>VLOOKUP(A233,מכרז!$A$5:$I$587,3,0)</f>
        <v>נייר בדיד+הדפסת צבע אחד במידה A-4</v>
      </c>
      <c r="G233" s="27" t="str">
        <f>VLOOKUP(A233,מכרז!$A$5:$I$587,4,0)</f>
        <v>משקל 80 גר, לובן מינימלי 104, 500 דף בחבילה, אריזה מונעת לחות, יש לכתוב על האריזה משקלים ומידות, הדפסת סמל / לוגו המשרד ע"פ דוגמה המצורפת להזמנה. מינ' הזמנה - 10 חבילות נייר.</v>
      </c>
      <c r="H233" s="27">
        <f>VLOOKUP(A233,מכרז!$A$5:$I$587,5,0)</f>
        <v>0</v>
      </c>
      <c r="I233" s="27" t="str">
        <f>VLOOKUP(A233,מכרז!$A$5:$I$587,7,0)</f>
        <v>חב'</v>
      </c>
      <c r="J233" s="26">
        <f>VLOOKUP(A233,מכרז!$A$5:$I$587,8,0)</f>
        <v>23.357565000000001</v>
      </c>
    </row>
    <row r="234" spans="1:10" ht="42.75" x14ac:dyDescent="0.2">
      <c r="A234" s="27">
        <v>231</v>
      </c>
      <c r="B234" s="39" t="str">
        <f>VLOOKUP(D234,'חלוקת אחוזים לכל רמת קטגוריה'!$D$3:$J$69,3,0)</f>
        <v>מוצרי נייר, לוחות ושקפים</v>
      </c>
      <c r="C234" s="39" t="str">
        <f>VLOOKUP(D234,'חלוקת אחוזים לכל רמת קטגוריה'!$D$3:$J$69,2,0)</f>
        <v>נייר מיוחד, מדבקות ושקפים</v>
      </c>
      <c r="D234" s="27" t="str">
        <f>VLOOKUP(A234,מכרז!$A$5:$I$587,2,0)</f>
        <v>נייר צילום מיוחד</v>
      </c>
      <c r="E234" s="88">
        <f>VLOOKUP(D234,'חלוקת אחוזים לכל רמת קטגוריה'!$D$3:$J$69,7,0)</f>
        <v>5.8823529411764712E-4</v>
      </c>
      <c r="F234" s="27" t="str">
        <f>VLOOKUP(A234,מכרז!$A$5:$I$587,3,0)</f>
        <v xml:space="preserve">נייר צילום והדפסה "נוויגיטור" בגודל A4 </v>
      </c>
      <c r="G234" s="27" t="str">
        <f>VLOOKUP(A234,מכרז!$A$5:$I$587,4,0)</f>
        <v>נייר צילום והדפסה "נוויגיטור" בגודל A4 . חב' של 500 יח'</v>
      </c>
      <c r="H234" s="27">
        <f>VLOOKUP(A234,מכרז!$A$5:$I$587,5,0)</f>
        <v>0</v>
      </c>
      <c r="I234" s="27" t="str">
        <f>VLOOKUP(A234,מכרז!$A$5:$I$587,7,0)</f>
        <v>חב'</v>
      </c>
      <c r="J234" s="26">
        <f>VLOOKUP(A234,מכרז!$A$5:$I$587,8,0)</f>
        <v>13.125</v>
      </c>
    </row>
    <row r="235" spans="1:10" ht="42.75" x14ac:dyDescent="0.2">
      <c r="A235" s="27">
        <v>232</v>
      </c>
      <c r="B235" s="39" t="str">
        <f>VLOOKUP(D235,'חלוקת אחוזים לכל רמת קטגוריה'!$D$3:$J$69,3,0)</f>
        <v>מוצרי נייר, לוחות ושקפים</v>
      </c>
      <c r="C235" s="39" t="str">
        <f>VLOOKUP(D235,'חלוקת אחוזים לכל רמת קטגוריה'!$D$3:$J$69,2,0)</f>
        <v>נייר מיוחד, מדבקות ושקפים</v>
      </c>
      <c r="D235" s="27" t="str">
        <f>VLOOKUP(A235,מכרז!$A$5:$I$587,2,0)</f>
        <v>נייר צילום מיוחד</v>
      </c>
      <c r="E235" s="88">
        <f>VLOOKUP(D235,'חלוקת אחוזים לכל רמת קטגוריה'!$D$3:$J$69,7,0)</f>
        <v>5.8823529411764712E-4</v>
      </c>
      <c r="F235" s="27" t="str">
        <f>VLOOKUP(A235,מכרז!$A$5:$I$587,3,0)</f>
        <v xml:space="preserve">נייר צילום והדפסה "נוויגיטור" בגודל A3 </v>
      </c>
      <c r="G235" s="27" t="str">
        <f>VLOOKUP(A235,מכרז!$A$5:$I$587,4,0)</f>
        <v>נייר צילום והדפסה "נוויגיטור" בגודל A3 . חב' של 500 יח'</v>
      </c>
      <c r="H235" s="27">
        <f>VLOOKUP(A235,מכרז!$A$5:$I$587,5,0)</f>
        <v>0</v>
      </c>
      <c r="I235" s="27" t="str">
        <f>VLOOKUP(A235,מכרז!$A$5:$I$587,7,0)</f>
        <v>חב'</v>
      </c>
      <c r="J235" s="26">
        <f>VLOOKUP(A235,מכרז!$A$5:$I$587,8,0)</f>
        <v>26.25</v>
      </c>
    </row>
    <row r="236" spans="1:10" ht="99.75" x14ac:dyDescent="0.2">
      <c r="A236" s="27">
        <v>233</v>
      </c>
      <c r="B236" s="39" t="str">
        <f>VLOOKUP(D236,'חלוקת אחוזים לכל רמת קטגוריה'!$D$3:$J$69,3,0)</f>
        <v>מוצרי נייר, לוחות ושקפים</v>
      </c>
      <c r="C236" s="39" t="str">
        <f>VLOOKUP(D236,'חלוקת אחוזים לכל רמת קטגוריה'!$D$3:$J$69,2,0)</f>
        <v>נייר מיוחד, מדבקות ושקפים</v>
      </c>
      <c r="D236" s="27" t="str">
        <f>VLOOKUP(A236,מכרז!$A$5:$I$587,2,0)</f>
        <v>נייר צילום מיוחד</v>
      </c>
      <c r="E236" s="88">
        <f>VLOOKUP(D236,'חלוקת אחוזים לכל רמת קטגוריה'!$D$3:$J$69,7,0)</f>
        <v>5.8823529411764712E-4</v>
      </c>
      <c r="F236" s="27" t="str">
        <f>VLOOKUP(A236,מכרז!$A$5:$I$587,3,0)</f>
        <v>נייר צילום A4 במשקל 80 גר' צבעים בהירים, 500 דף בחבילה</v>
      </c>
      <c r="G236" s="27" t="str">
        <f>VLOOKUP(A236,מכרז!$A$5:$I$587,4,0)</f>
        <v>משקל 80 גר' למ"ר,סטיית משקל מותרת 4% לכל כיוון, מידות 210X297 מ"מ ,500 דפים באריזה , אריזה רב פעמית הניתנת לסגירה למניעת לחות. כל אריזה תסומן בהתאם למפרט דלעיל ותסומן בנוסף עם כל הסימנים האחרים הנדרשים ע"י חוקי המדינה</v>
      </c>
      <c r="H236" s="27">
        <f>VLOOKUP(A236,מכרז!$A$5:$I$587,5,0)</f>
        <v>0</v>
      </c>
      <c r="I236" s="27" t="str">
        <f>VLOOKUP(A236,מכרז!$A$5:$I$587,7,0)</f>
        <v>חב'</v>
      </c>
      <c r="J236" s="26">
        <f>VLOOKUP(A236,מכרז!$A$5:$I$587,8,0)</f>
        <v>17.619824249999997</v>
      </c>
    </row>
    <row r="237" spans="1:10" ht="14.25" customHeight="1" x14ac:dyDescent="0.2">
      <c r="A237" s="27">
        <v>234</v>
      </c>
      <c r="B237" s="39" t="str">
        <f>VLOOKUP(D237,'חלוקת אחוזים לכל רמת קטגוריה'!$D$3:$J$69,3,0)</f>
        <v>מוצרי נייר, לוחות ושקפים</v>
      </c>
      <c r="C237" s="39" t="str">
        <f>VLOOKUP(D237,'חלוקת אחוזים לכל רמת קטגוריה'!$D$3:$J$69,2,0)</f>
        <v>נייר מיוחד, מדבקות ושקפים</v>
      </c>
      <c r="D237" s="27" t="str">
        <f>VLOOKUP(A237,מכרז!$A$5:$I$587,2,0)</f>
        <v>נייר צילום מיוחד</v>
      </c>
      <c r="E237" s="88">
        <f>VLOOKUP(D237,'חלוקת אחוזים לכל רמת קטגוריה'!$D$3:$J$69,7,0)</f>
        <v>5.8823529411764712E-4</v>
      </c>
      <c r="F237" s="27" t="str">
        <f>VLOOKUP(A237,מכרז!$A$5:$I$587,3,0)</f>
        <v>נייר צילום A4 במשקל 80 גר' צבעים כהים, 500 דף בחבילה</v>
      </c>
      <c r="G237" s="27" t="str">
        <f>VLOOKUP(A237,מכרז!$A$5:$I$587,4,0)</f>
        <v>משקל 80 גר' למ"ר,סטיית משקל מותרת 4% לכל כיוון, מידות 210X297 מ"מ ,500 דפים באריזה , אריזה רב פעמית הניתנת לסגירה למניעת לחות. כל אריזה תסומן בהתאם למפרט דלעיל ותסומן בנוסף עם כל הסימנים האחרים הנדרשים ע"י חוקי המדינה</v>
      </c>
      <c r="H237" s="27">
        <f>VLOOKUP(A237,מכרז!$A$5:$I$587,5,0)</f>
        <v>0</v>
      </c>
      <c r="I237" s="27" t="str">
        <f>VLOOKUP(A237,מכרז!$A$5:$I$587,7,0)</f>
        <v>חב'</v>
      </c>
      <c r="J237" s="26">
        <f>VLOOKUP(A237,מכרז!$A$5:$I$587,8,0)</f>
        <v>21.152250000000002</v>
      </c>
    </row>
    <row r="238" spans="1:10" ht="85.5" x14ac:dyDescent="0.2">
      <c r="A238" s="27">
        <v>235</v>
      </c>
      <c r="B238" s="39" t="str">
        <f>VLOOKUP(D238,'חלוקת אחוזים לכל רמת קטגוריה'!$D$3:$J$69,3,0)</f>
        <v>מוצרי נייר, לוחות ושקפים</v>
      </c>
      <c r="C238" s="39" t="str">
        <f>VLOOKUP(D238,'חלוקת אחוזים לכל רמת קטגוריה'!$D$3:$J$69,2,0)</f>
        <v>נייר מיוחד, מדבקות ושקפים</v>
      </c>
      <c r="D238" s="27" t="str">
        <f>VLOOKUP(A238,מכרז!$A$5:$I$587,2,0)</f>
        <v>נייר צילום מיוחד</v>
      </c>
      <c r="E238" s="88">
        <f>VLOOKUP(D238,'חלוקת אחוזים לכל רמת קטגוריה'!$D$3:$J$69,7,0)</f>
        <v>5.8823529411764712E-4</v>
      </c>
      <c r="F238" s="27" t="str">
        <f>VLOOKUP(A238,מכרז!$A$5:$I$587,3,0)</f>
        <v xml:space="preserve">נייר צילום גלוסי מבריק A4 במשקל 175 גר', 50 דף בחבילה </v>
      </c>
      <c r="G238" s="27" t="str">
        <f>VLOOKUP(A238,מכרז!$A$5:$I$587,4,0)</f>
        <v>נייר גלוסי מבריק, גודל A4, מתאים להדפסת תמונות, 175 גר' למ"ר, 50 יחידות בחבילה. כל אריזה תסומן בהתאם למפרט דלעיל ותסומן בנוסף עם כל הסימנים האחרים הנדרשים ע"י חוקי המדינה</v>
      </c>
      <c r="H238" s="27">
        <f>VLOOKUP(A238,מכרז!$A$5:$I$587,5,0)</f>
        <v>0</v>
      </c>
      <c r="I238" s="27" t="str">
        <f>VLOOKUP(A238,מכרז!$A$5:$I$587,7,0)</f>
        <v>חב'</v>
      </c>
      <c r="J238" s="26">
        <f>VLOOKUP(A238,מכרז!$A$5:$I$587,8,0)</f>
        <v>36.466479000000007</v>
      </c>
    </row>
    <row r="239" spans="1:10" ht="85.5" x14ac:dyDescent="0.2">
      <c r="A239" s="27">
        <v>236</v>
      </c>
      <c r="B239" s="39" t="str">
        <f>VLOOKUP(D239,'חלוקת אחוזים לכל רמת קטגוריה'!$D$3:$J$69,3,0)</f>
        <v>מוצרי נייר, לוחות ושקפים</v>
      </c>
      <c r="C239" s="39" t="str">
        <f>VLOOKUP(D239,'חלוקת אחוזים לכל רמת קטגוריה'!$D$3:$J$69,2,0)</f>
        <v>נייר מיוחד, מדבקות ושקפים</v>
      </c>
      <c r="D239" s="27" t="str">
        <f>VLOOKUP(A239,מכרז!$A$5:$I$587,2,0)</f>
        <v>נייר צילום מיוחד</v>
      </c>
      <c r="E239" s="88">
        <f>VLOOKUP(D239,'חלוקת אחוזים לכל רמת קטגוריה'!$D$3:$J$69,7,0)</f>
        <v>5.8823529411764712E-4</v>
      </c>
      <c r="F239" s="27" t="str">
        <f>VLOOKUP(A239,מכרז!$A$5:$I$587,3,0)</f>
        <v>נייר צילום A3, במשקל 80 גר', לובן 108, 500 דף בחבילה</v>
      </c>
      <c r="G239" s="27" t="str">
        <f>VLOOKUP(A239,מכרז!$A$5:$I$587,4,0)</f>
        <v>משקל 80 גר' למ"ר, סטיית משקל מותרת 4% לכל כיוון, מידות 420X297 מ"מ ,לובן מינימלי 108, 500  דף בחבילה ,אריזה מונעת לחות. כל אריזה תסומן עם המפרט דלעיל ותסומן בנוסף עם כל הסימנים האחרים הנדרשים ע"י חוקי המדינה.</v>
      </c>
      <c r="H239" s="27">
        <f>VLOOKUP(A239,מכרז!$A$5:$I$587,5,0)</f>
        <v>0</v>
      </c>
      <c r="I239" s="27" t="str">
        <f>VLOOKUP(A239,מכרז!$A$5:$I$587,7,0)</f>
        <v>חב'</v>
      </c>
      <c r="J239" s="26">
        <f>VLOOKUP(A239,מכרז!$A$5:$I$587,8,0)</f>
        <v>33.131474250000004</v>
      </c>
    </row>
    <row r="240" spans="1:10" ht="85.5" x14ac:dyDescent="0.2">
      <c r="A240" s="27">
        <v>237</v>
      </c>
      <c r="B240" s="39" t="str">
        <f>VLOOKUP(D240,'חלוקת אחוזים לכל רמת קטגוריה'!$D$3:$J$69,3,0)</f>
        <v>מוצרי נייר, לוחות ושקפים</v>
      </c>
      <c r="C240" s="39" t="str">
        <f>VLOOKUP(D240,'חלוקת אחוזים לכל רמת קטגוריה'!$D$3:$J$69,2,0)</f>
        <v>נייר מיוחד, מדבקות ושקפים</v>
      </c>
      <c r="D240" s="27" t="str">
        <f>VLOOKUP(A240,מכרז!$A$5:$I$587,2,0)</f>
        <v>נייר צילום מיוחד</v>
      </c>
      <c r="E240" s="88">
        <f>VLOOKUP(D240,'חלוקת אחוזים לכל רמת קטגוריה'!$D$3:$J$69,7,0)</f>
        <v>5.8823529411764712E-4</v>
      </c>
      <c r="F240" s="27" t="str">
        <f>VLOOKUP(A240,מכרז!$A$5:$I$587,3,0)</f>
        <v>נייר צילום A3, במשקל 80 גר' צבעים בהירים, 500 דף בחבילה</v>
      </c>
      <c r="G240" s="27" t="str">
        <f>VLOOKUP(A240,מכרז!$A$5:$I$587,4,0)</f>
        <v>משקל 80 גר' למ"ר,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v>
      </c>
      <c r="H240" s="27">
        <f>VLOOKUP(A240,מכרז!$A$5:$I$587,5,0)</f>
        <v>0</v>
      </c>
      <c r="I240" s="27" t="str">
        <f>VLOOKUP(A240,מכרז!$A$5:$I$587,7,0)</f>
        <v>חב'</v>
      </c>
      <c r="J240" s="26">
        <f>VLOOKUP(A240,מכרז!$A$5:$I$587,8,0)</f>
        <v>30.381681750000006</v>
      </c>
    </row>
    <row r="241" spans="1:10" ht="99.75" x14ac:dyDescent="0.2">
      <c r="A241" s="27">
        <v>238</v>
      </c>
      <c r="B241" s="39" t="str">
        <f>VLOOKUP(D241,'חלוקת אחוזים לכל רמת קטגוריה'!$D$3:$J$69,3,0)</f>
        <v>מוצרי נייר, לוחות ושקפים</v>
      </c>
      <c r="C241" s="39" t="str">
        <f>VLOOKUP(D241,'חלוקת אחוזים לכל רמת קטגוריה'!$D$3:$J$69,2,0)</f>
        <v>נייר מיוחד, מדבקות ושקפים</v>
      </c>
      <c r="D241" s="27" t="str">
        <f>VLOOKUP(A241,מכרז!$A$5:$I$587,2,0)</f>
        <v>נייר צילום מיוחד</v>
      </c>
      <c r="E241" s="88">
        <f>VLOOKUP(D241,'חלוקת אחוזים לכל רמת קטגוריה'!$D$3:$J$69,7,0)</f>
        <v>5.8823529411764712E-4</v>
      </c>
      <c r="F241" s="27" t="str">
        <f>VLOOKUP(A241,מכרז!$A$5:$I$587,3,0)</f>
        <v>נייר צילום A3, נייר 100% ממוחזר במשקל 80 גר' צבעים בהירים, 500 דף בחבילה</v>
      </c>
      <c r="G241" s="27" t="str">
        <f>VLOOKUP(A241,מכרז!$A$5:$I$587,4,0)</f>
        <v>נייר 100% ממוחזר משקל 80 גר' למ"ר, בדרגת לובן לפחות ISO 63,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v>
      </c>
      <c r="H241" s="27">
        <f>VLOOKUP(A241,מכרז!$A$5:$I$587,5,0)</f>
        <v>0</v>
      </c>
      <c r="I241" s="27" t="str">
        <f>VLOOKUP(A241,מכרז!$A$5:$I$587,7,0)</f>
        <v>חב'</v>
      </c>
      <c r="J241" s="26">
        <f>VLOOKUP(A241,מכרז!$A$5:$I$587,8,0)</f>
        <v>30.381681750000006</v>
      </c>
    </row>
    <row r="242" spans="1:10" ht="85.5" x14ac:dyDescent="0.2">
      <c r="A242" s="27">
        <v>239</v>
      </c>
      <c r="B242" s="39" t="str">
        <f>VLOOKUP(D242,'חלוקת אחוזים לכל רמת קטגוריה'!$D$3:$J$69,3,0)</f>
        <v>מוצרי נייר, לוחות ושקפים</v>
      </c>
      <c r="C242" s="39" t="str">
        <f>VLOOKUP(D242,'חלוקת אחוזים לכל רמת קטגוריה'!$D$3:$J$69,2,0)</f>
        <v>נייר מיוחד, מדבקות ושקפים</v>
      </c>
      <c r="D242" s="27" t="str">
        <f>VLOOKUP(A242,מכרז!$A$5:$I$587,2,0)</f>
        <v>נייר צילום מיוחד</v>
      </c>
      <c r="E242" s="88">
        <f>VLOOKUP(D242,'חלוקת אחוזים לכל רמת קטגוריה'!$D$3:$J$69,7,0)</f>
        <v>5.8823529411764712E-4</v>
      </c>
      <c r="F242" s="27" t="str">
        <f>VLOOKUP(A242,מכרז!$A$5:$I$587,3,0)</f>
        <v>נייר צילום A3, במשקל 80 גר' צבעים כהים, 500 דף בחבילה</v>
      </c>
      <c r="G242" s="27" t="str">
        <f>VLOOKUP(A242,מכרז!$A$5:$I$587,4,0)</f>
        <v>משקל 80 גר' למ"ר,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v>
      </c>
      <c r="H242" s="27">
        <f>VLOOKUP(A242,מכרז!$A$5:$I$587,5,0)</f>
        <v>0</v>
      </c>
      <c r="I242" s="27" t="str">
        <f>VLOOKUP(A242,מכרז!$A$5:$I$587,7,0)</f>
        <v>חב'</v>
      </c>
      <c r="J242" s="26">
        <f>VLOOKUP(A242,מכרז!$A$5:$I$587,8,0)</f>
        <v>42.375007500000009</v>
      </c>
    </row>
    <row r="243" spans="1:10" ht="71.25" x14ac:dyDescent="0.2">
      <c r="A243" s="27">
        <v>240</v>
      </c>
      <c r="B243" s="39" t="str">
        <f>VLOOKUP(D243,'חלוקת אחוזים לכל רמת קטגוריה'!$D$3:$J$69,3,0)</f>
        <v>מוצרי נייר, לוחות ושקפים</v>
      </c>
      <c r="C243" s="39" t="str">
        <f>VLOOKUP(D243,'חלוקת אחוזים לכל רמת קטגוריה'!$D$3:$J$69,2,0)</f>
        <v>נייר מיוחד, מדבקות ושקפים</v>
      </c>
      <c r="D243" s="27" t="str">
        <f>VLOOKUP(A243,מכרז!$A$5:$I$587,2,0)</f>
        <v>נייר צילום מיוחד</v>
      </c>
      <c r="E243" s="88">
        <f>VLOOKUP(D243,'חלוקת אחוזים לכל רמת קטגוריה'!$D$3:$J$69,7,0)</f>
        <v>5.8823529411764712E-4</v>
      </c>
      <c r="F243" s="27" t="str">
        <f>VLOOKUP(A243,מכרז!$A$5:$I$587,3,0)</f>
        <v xml:space="preserve">נייר צילום פוטו גלוסי A5,  50 דף בחבילה  </v>
      </c>
      <c r="G243" s="27" t="str">
        <f>VLOOKUP(A243,מכרז!$A$5:$I$587,4,0)</f>
        <v>נייר גלוסי מבריק, גודל A5, מתאים להדפסת תמונות, 50 יחידות בחבילה. כל אריזה תסומן בהתאם למפרט דלעיל ותסומן בנוסף עם כל הסימנים האחרים הנדרשים ע"י חוקי המדינה</v>
      </c>
      <c r="H243" s="27">
        <f>VLOOKUP(A243,מכרז!$A$5:$I$587,5,0)</f>
        <v>0</v>
      </c>
      <c r="I243" s="27" t="str">
        <f>VLOOKUP(A243,מכרז!$A$5:$I$587,7,0)</f>
        <v>חב'</v>
      </c>
      <c r="J243" s="26">
        <f>VLOOKUP(A243,מכרז!$A$5:$I$587,8,0)</f>
        <v>10.089623249999999</v>
      </c>
    </row>
    <row r="244" spans="1:10" ht="71.25" x14ac:dyDescent="0.2">
      <c r="A244" s="27">
        <v>241</v>
      </c>
      <c r="B244" s="39" t="str">
        <f>VLOOKUP(D244,'חלוקת אחוזים לכל רמת קטגוריה'!$D$3:$J$69,3,0)</f>
        <v>מוצרי נייר, לוחות ושקפים</v>
      </c>
      <c r="C244" s="39" t="str">
        <f>VLOOKUP(D244,'חלוקת אחוזים לכל רמת קטגוריה'!$D$3:$J$69,2,0)</f>
        <v>נייר מיוחד, מדבקות ושקפים</v>
      </c>
      <c r="D244" s="27" t="str">
        <f>VLOOKUP(A244,מכרז!$A$5:$I$587,2,0)</f>
        <v>נייר צילום מיוחד</v>
      </c>
      <c r="E244" s="88">
        <f>VLOOKUP(D244,'חלוקת אחוזים לכל רמת קטגוריה'!$D$3:$J$69,7,0)</f>
        <v>5.8823529411764712E-4</v>
      </c>
      <c r="F244" s="27" t="str">
        <f>VLOOKUP(A244,מכרז!$A$5:$I$587,3,0)</f>
        <v xml:space="preserve">נייר צילום פוטו גלוסי A3, מאה ושמונים גר', חמישים דף בחבילה  </v>
      </c>
      <c r="G244" s="27" t="str">
        <f>VLOOKUP(A244,מכרז!$A$5:$I$587,4,0)</f>
        <v>נייר גלוסי מבריק, גודל A3, מתאים להדפסת תמונות, 180 גרם, 50 יחידות בחבילה. כל אריזה תסומן בהתאם למפרט דלעיל ותסומן בנוסף עם כל הסימנים האחרים הנדרשים ע"י חוקי המדינה</v>
      </c>
      <c r="H244" s="27">
        <f>VLOOKUP(A244,מכרז!$A$5:$I$587,5,0)</f>
        <v>0</v>
      </c>
      <c r="I244" s="27" t="str">
        <f>VLOOKUP(A244,מכרז!$A$5:$I$587,7,0)</f>
        <v>חב'</v>
      </c>
      <c r="J244" s="26">
        <f>VLOOKUP(A244,מכרז!$A$5:$I$587,8,0)</f>
        <v>24.166445624999998</v>
      </c>
    </row>
    <row r="245" spans="1:10" ht="71.25" x14ac:dyDescent="0.2">
      <c r="A245" s="27">
        <v>242</v>
      </c>
      <c r="B245" s="39" t="str">
        <f>VLOOKUP(D245,'חלוקת אחוזים לכל רמת קטגוריה'!$D$3:$J$69,3,0)</f>
        <v>מוצרי נייר, לוחות ושקפים</v>
      </c>
      <c r="C245" s="39" t="str">
        <f>VLOOKUP(D245,'חלוקת אחוזים לכל רמת קטגוריה'!$D$3:$J$69,2,0)</f>
        <v>נייר מיוחד, מדבקות ושקפים</v>
      </c>
      <c r="D245" s="27" t="str">
        <f>VLOOKUP(A245,מכרז!$A$5:$I$587,2,0)</f>
        <v>נייר צילום מיוחד</v>
      </c>
      <c r="E245" s="88">
        <f>VLOOKUP(D245,'חלוקת אחוזים לכל רמת קטגוריה'!$D$3:$J$69,7,0)</f>
        <v>5.8823529411764712E-4</v>
      </c>
      <c r="F245" s="27" t="str">
        <f>VLOOKUP(A245,מכרז!$A$5:$I$587,3,0)</f>
        <v xml:space="preserve">נייר צילום פוטו גלוסי A4, מאה ושישים גר', 50 דף בחבילה  </v>
      </c>
      <c r="G245" s="27" t="str">
        <f>VLOOKUP(A245,מכרז!$A$5:$I$587,4,0)</f>
        <v>נייר גלוסי מבריק, גודל A4,  מתאים להדפסת תמונות, 160 גרם, 50 יחידות בחבילה. כל אריזה תסומן בהתאם למפרט דלעיל ותסומן בנוסף עם כל הסימנים האחרים הנדרשים ע"י חוקי המדינה</v>
      </c>
      <c r="H245" s="27">
        <f>VLOOKUP(A245,מכרז!$A$5:$I$587,5,0)</f>
        <v>0</v>
      </c>
      <c r="I245" s="27" t="str">
        <f>VLOOKUP(A245,מכרז!$A$5:$I$587,7,0)</f>
        <v>חב'</v>
      </c>
      <c r="J245" s="26">
        <f>VLOOKUP(A245,מכרז!$A$5:$I$587,8,0)</f>
        <v>17.937108000000002</v>
      </c>
    </row>
    <row r="246" spans="1:10" ht="71.25" x14ac:dyDescent="0.2">
      <c r="A246" s="27">
        <v>243</v>
      </c>
      <c r="B246" s="39" t="str">
        <f>VLOOKUP(D246,'חלוקת אחוזים לכל רמת קטגוריה'!$D$3:$J$69,3,0)</f>
        <v>מוצרי נייר, לוחות ושקפים</v>
      </c>
      <c r="C246" s="39" t="str">
        <f>VLOOKUP(D246,'חלוקת אחוזים לכל רמת קטגוריה'!$D$3:$J$69,2,0)</f>
        <v>נייר מיוחד, מדבקות ושקפים</v>
      </c>
      <c r="D246" s="27" t="str">
        <f>VLOOKUP(A246,מכרז!$A$5:$I$587,2,0)</f>
        <v>נייר צילום מיוחד</v>
      </c>
      <c r="E246" s="88">
        <f>VLOOKUP(D246,'חלוקת אחוזים לכל רמת קטגוריה'!$D$3:$J$69,7,0)</f>
        <v>5.8823529411764712E-4</v>
      </c>
      <c r="F246" s="27" t="str">
        <f>VLOOKUP(A246,מכרז!$A$5:$I$587,3,0)</f>
        <v xml:space="preserve">נייר צילום פוטו גלוסי A4, מאתיים וארבעים גר', עשרים דף בחבילה  </v>
      </c>
      <c r="G246" s="27" t="str">
        <f>VLOOKUP(A246,מכרז!$A$5:$I$587,4,0)</f>
        <v>נייר גלוסי מבריק, גודל A4, מתאים להדפסת תמונות, 240 גרם, 20 יחידות בחבילה. כל אריזה תסומן בהתאם למפרט דלעיל ותסומן בנוסף עם כל הסימנים האחרים הנדרשים ע"י חוקי המדינה</v>
      </c>
      <c r="H246" s="27">
        <f>VLOOKUP(A246,מכרז!$A$5:$I$587,5,0)</f>
        <v>0</v>
      </c>
      <c r="I246" s="27" t="str">
        <f>VLOOKUP(A246,מכרז!$A$5:$I$587,7,0)</f>
        <v>חב'</v>
      </c>
      <c r="J246" s="26">
        <f>VLOOKUP(A246,מכרז!$A$5:$I$587,8,0)</f>
        <v>42.544225500000003</v>
      </c>
    </row>
    <row r="247" spans="1:10" ht="71.25" x14ac:dyDescent="0.2">
      <c r="A247" s="27">
        <v>244</v>
      </c>
      <c r="B247" s="39" t="str">
        <f>VLOOKUP(D247,'חלוקת אחוזים לכל רמת קטגוריה'!$D$3:$J$69,3,0)</f>
        <v>מוצרי נייר, לוחות ושקפים</v>
      </c>
      <c r="C247" s="39" t="str">
        <f>VLOOKUP(D247,'חלוקת אחוזים לכל רמת קטגוריה'!$D$3:$J$69,2,0)</f>
        <v>נייר מיוחד, מדבקות ושקפים</v>
      </c>
      <c r="D247" s="27" t="str">
        <f>VLOOKUP(A247,מכרז!$A$5:$I$587,2,0)</f>
        <v>נייר צילום מיוחד</v>
      </c>
      <c r="E247" s="88">
        <f>VLOOKUP(D247,'חלוקת אחוזים לכל רמת קטגוריה'!$D$3:$J$69,7,0)</f>
        <v>5.8823529411764712E-4</v>
      </c>
      <c r="F247" s="27" t="str">
        <f>VLOOKUP(A247,מכרז!$A$5:$I$587,3,0)</f>
        <v>נייר צילום פוטו פרימיום A4, מאתיים ושמונים כר', עשרים דף בחבילה</v>
      </c>
      <c r="G247" s="27" t="str">
        <f>VLOOKUP(A247,מכרז!$A$5:$I$587,4,0)</f>
        <v>נייר גלוסי מבריק, גודל A4, מתאים להדפסת תמונות, 280 גרם, 20 יחידות בחבילה. כל אריזה תסומן בהתאם למפרט דלעיל ותסומן בנוסף עם כל הסימנים האחרים הנדרשים ע"י חוקי המדינה</v>
      </c>
      <c r="H247" s="27">
        <f>VLOOKUP(A247,מכרז!$A$5:$I$587,5,0)</f>
        <v>0</v>
      </c>
      <c r="I247" s="27" t="str">
        <f>VLOOKUP(A247,מכרז!$A$5:$I$587,7,0)</f>
        <v>חב'</v>
      </c>
      <c r="J247" s="26">
        <f>VLOOKUP(A247,מכרז!$A$5:$I$587,8,0)</f>
        <v>46.534950000000002</v>
      </c>
    </row>
    <row r="248" spans="1:10" ht="42.75" x14ac:dyDescent="0.2">
      <c r="A248" s="27">
        <v>245</v>
      </c>
      <c r="B248" s="39" t="str">
        <f>VLOOKUP(D248,'חלוקת אחוזים לכל רמת קטגוריה'!$D$3:$J$69,3,0)</f>
        <v>מוצרי נייר, לוחות ושקפים</v>
      </c>
      <c r="C248" s="39" t="str">
        <f>VLOOKUP(D248,'חלוקת אחוזים לכל רמת קטגוריה'!$D$3:$J$69,2,0)</f>
        <v>נייר מיוחד, מדבקות ושקפים</v>
      </c>
      <c r="D248" s="27" t="str">
        <f>VLOOKUP(A248,מכרז!$A$5:$I$587,2,0)</f>
        <v>נייר צילום מיוחד</v>
      </c>
      <c r="E248" s="88">
        <f>VLOOKUP(D248,'חלוקת אחוזים לכל רמת קטגוריה'!$D$3:$J$69,7,0)</f>
        <v>5.8823529411764712E-4</v>
      </c>
      <c r="F248" s="27" t="str">
        <f>VLOOKUP(A248,מכרז!$A$5:$I$587,3,0)</f>
        <v>תויות נייר לבנות למדפסת זברה 2844 גודל 85*50 מ"מ</v>
      </c>
      <c r="G248" s="27" t="str">
        <f>VLOOKUP(A248,מכרז!$A$5:$I$587,4,0)</f>
        <v>תויות נייר לבנות למדפסת זברה 2844 גודל 85*50 מ"מ</v>
      </c>
      <c r="H248" s="27">
        <f>VLOOKUP(A248,מכרז!$A$5:$I$587,5,0)</f>
        <v>0</v>
      </c>
      <c r="I248" s="27" t="str">
        <f>VLOOKUP(A248,מכרז!$A$5:$I$587,7,0)</f>
        <v>חב'</v>
      </c>
      <c r="J248" s="26">
        <f>VLOOKUP(A248,מכרז!$A$5:$I$587,8,0)</f>
        <v>39.9</v>
      </c>
    </row>
    <row r="249" spans="1:10" ht="42.75" x14ac:dyDescent="0.2">
      <c r="A249" s="27">
        <v>246</v>
      </c>
      <c r="B249" s="39" t="str">
        <f>VLOOKUP(D249,'חלוקת אחוזים לכל רמת קטגוריה'!$D$3:$J$69,3,0)</f>
        <v>מוצרי נייר, לוחות ושקפים</v>
      </c>
      <c r="C249" s="39" t="str">
        <f>VLOOKUP(D249,'חלוקת אחוזים לכל רמת קטגוריה'!$D$3:$J$69,2,0)</f>
        <v>נייר מיוחד, מדבקות ושקפים</v>
      </c>
      <c r="D249" s="27" t="str">
        <f>VLOOKUP(A249,מכרז!$A$5:$I$587,2,0)</f>
        <v>נייר צילום מיוחד</v>
      </c>
      <c r="E249" s="88">
        <f>VLOOKUP(D249,'חלוקת אחוזים לכל רמת קטגוריה'!$D$3:$J$69,7,0)</f>
        <v>5.8823529411764712E-4</v>
      </c>
      <c r="F249" s="27" t="str">
        <f>VLOOKUP(A249,מכרז!$A$5:$I$587,3,0)</f>
        <v>רדיד אלומינים למדפסת זברה 110*91 ס"מ</v>
      </c>
      <c r="G249" s="27" t="str">
        <f>VLOOKUP(A249,מכרז!$A$5:$I$587,4,0)</f>
        <v>רדיד אלומינים למדפסת זברה 110*91 מ"מ</v>
      </c>
      <c r="H249" s="27">
        <f>VLOOKUP(A249,מכרז!$A$5:$I$587,5,0)</f>
        <v>0</v>
      </c>
      <c r="I249" s="27" t="str">
        <f>VLOOKUP(A249,מכרז!$A$5:$I$587,7,0)</f>
        <v>חב'</v>
      </c>
      <c r="J249" s="26">
        <f>VLOOKUP(A249,מכרז!$A$5:$I$587,8,0)</f>
        <v>9.6337500000000009</v>
      </c>
    </row>
    <row r="250" spans="1:10" ht="42.75" x14ac:dyDescent="0.2">
      <c r="A250" s="27">
        <v>247</v>
      </c>
      <c r="B250" s="39" t="str">
        <f>VLOOKUP(D250,'חלוקת אחוזים לכל רמת קטגוריה'!$D$3:$J$69,3,0)</f>
        <v>מוצרי נייר, לוחות ושקפים</v>
      </c>
      <c r="C250" s="39" t="str">
        <f>VLOOKUP(D250,'חלוקת אחוזים לכל רמת קטגוריה'!$D$3:$J$69,2,0)</f>
        <v>נייר מיוחד, מדבקות ושקפים</v>
      </c>
      <c r="D250" s="27" t="str">
        <f>VLOOKUP(A250,מכרז!$A$5:$I$587,2,0)</f>
        <v>נייר קופי</v>
      </c>
      <c r="E250" s="88">
        <f>VLOOKUP(D250,'חלוקת אחוזים לכל רמת קטגוריה'!$D$3:$J$69,7,0)</f>
        <v>1.4999999999999999E-4</v>
      </c>
      <c r="F250" s="27" t="str">
        <f>VLOOKUP(A250,מכרז!$A$5:$I$587,3,0)</f>
        <v>נייר COLOR COPY לבן 160 גרם A3 250 יח'</v>
      </c>
      <c r="G250" s="27" t="str">
        <f>VLOOKUP(A250,מכרז!$A$5:$I$587,4,0)</f>
        <v>נייר COLOR COPY לבן 160 גרם A3 250 יח'</v>
      </c>
      <c r="H250" s="27">
        <f>VLOOKUP(A250,מכרז!$A$5:$I$587,5,0)</f>
        <v>0</v>
      </c>
      <c r="I250" s="27" t="str">
        <f>VLOOKUP(A250,מכרז!$A$5:$I$587,7,0)</f>
        <v>חבילה</v>
      </c>
      <c r="J250" s="26">
        <f>VLOOKUP(A250,מכרז!$A$5:$I$587,8,0)</f>
        <v>149.38565558422459</v>
      </c>
    </row>
    <row r="251" spans="1:10" ht="42.75" x14ac:dyDescent="0.2">
      <c r="A251" s="27">
        <v>248</v>
      </c>
      <c r="B251" s="39" t="str">
        <f>VLOOKUP(D251,'חלוקת אחוזים לכל רמת קטגוריה'!$D$3:$J$69,3,0)</f>
        <v>מוצרי נייר, לוחות ושקפים</v>
      </c>
      <c r="C251" s="39" t="str">
        <f>VLOOKUP(D251,'חלוקת אחוזים לכל רמת קטגוריה'!$D$3:$J$69,2,0)</f>
        <v>נייר מיוחד, מדבקות ושקפים</v>
      </c>
      <c r="D251" s="27" t="str">
        <f>VLOOKUP(A251,מכרז!$A$5:$I$587,2,0)</f>
        <v>נייר קופי</v>
      </c>
      <c r="E251" s="88">
        <f>VLOOKUP(D251,'חלוקת אחוזים לכל רמת קטגוריה'!$D$3:$J$69,7,0)</f>
        <v>1.4999999999999999E-4</v>
      </c>
      <c r="F251" s="27" t="str">
        <f>VLOOKUP(A251,מכרז!$A$5:$I$587,3,0)</f>
        <v>נייר פחם פלסטי כחול 100 יח</v>
      </c>
      <c r="G251" s="27" t="str">
        <f>VLOOKUP(A251,מכרז!$A$5:$I$587,4,0)</f>
        <v>נייר פחם פלסטי בגודל A4, אינו מלכלך, להעתקת מסמכים, 100 יח בחבילה</v>
      </c>
      <c r="H251" s="27">
        <f>VLOOKUP(A251,מכרז!$A$5:$I$587,5,0)</f>
        <v>0</v>
      </c>
      <c r="I251" s="27" t="str">
        <f>VLOOKUP(A251,מכרז!$A$5:$I$587,7,0)</f>
        <v>חב'</v>
      </c>
      <c r="J251" s="26">
        <f>VLOOKUP(A251,מכרז!$A$5:$I$587,8,0)</f>
        <v>19.464637500000002</v>
      </c>
    </row>
    <row r="252" spans="1:10" ht="42.75" x14ac:dyDescent="0.2">
      <c r="A252" s="27">
        <v>249</v>
      </c>
      <c r="B252" s="39" t="str">
        <f>VLOOKUP(D252,'חלוקת אחוזים לכל רמת קטגוריה'!$D$3:$J$69,3,0)</f>
        <v>מוצרי נייר, לוחות ושקפים</v>
      </c>
      <c r="C252" s="39" t="str">
        <f>VLOOKUP(D252,'חלוקת אחוזים לכל רמת קטגוריה'!$D$3:$J$69,2,0)</f>
        <v>נייר מיוחד, מדבקות ושקפים</v>
      </c>
      <c r="D252" s="27" t="str">
        <f>VLOOKUP(A252,מכרז!$A$5:$I$587,2,0)</f>
        <v>שקפים</v>
      </c>
      <c r="E252" s="88">
        <f>VLOOKUP(D252,'חלוקת אחוזים לכל רמת קטגוריה'!$D$3:$J$69,7,0)</f>
        <v>3.9999999999999996E-4</v>
      </c>
      <c r="F252" s="27" t="str">
        <f>VLOOKUP(A252,מכרז!$A$5:$I$587,3,0)</f>
        <v>שקף למדפסת לייזר מידה A4 , שחור לבן, 100 יחידות באריזה</v>
      </c>
      <c r="G252" s="27" t="str">
        <f>VLOOKUP(A252,מכרז!$A$5:$I$587,4,0)</f>
        <v>שקף למדפסת לייזר גודל A4, שחור/ לבן, 100 יחידות באריזה</v>
      </c>
      <c r="H252" s="27">
        <f>VLOOKUP(A252,מכרז!$A$5:$I$587,5,0)</f>
        <v>0</v>
      </c>
      <c r="I252" s="27" t="str">
        <f>VLOOKUP(A252,מכרז!$A$5:$I$587,7,0)</f>
        <v>חב'</v>
      </c>
      <c r="J252" s="26">
        <f>VLOOKUP(A252,מכרז!$A$5:$I$587,8,0)</f>
        <v>28.939113000000003</v>
      </c>
    </row>
    <row r="253" spans="1:10" ht="42.75" x14ac:dyDescent="0.2">
      <c r="A253" s="27">
        <v>250</v>
      </c>
      <c r="B253" s="39" t="str">
        <f>VLOOKUP(D253,'חלוקת אחוזים לכל רמת קטגוריה'!$D$3:$J$69,3,0)</f>
        <v>מוצרי נייר, לוחות ושקפים</v>
      </c>
      <c r="C253" s="39" t="str">
        <f>VLOOKUP(D253,'חלוקת אחוזים לכל רמת קטגוריה'!$D$3:$J$69,2,0)</f>
        <v>נייר מיוחד, מדבקות ושקפים</v>
      </c>
      <c r="D253" s="27" t="str">
        <f>VLOOKUP(A253,מכרז!$A$5:$I$587,2,0)</f>
        <v>שקפים</v>
      </c>
      <c r="E253" s="88">
        <f>VLOOKUP(D253,'חלוקת אחוזים לכל רמת קטגוריה'!$D$3:$J$69,7,0)</f>
        <v>3.9999999999999996E-4</v>
      </c>
      <c r="F253" s="27" t="str">
        <f>VLOOKUP(A253,מכרז!$A$5:$I$587,3,0)</f>
        <v>שקף למכונת צילום מידה A4, שחור לבן 100 יחידות באריזה</v>
      </c>
      <c r="G253" s="27" t="str">
        <f>VLOOKUP(A253,מכרז!$A$5:$I$587,4,0)</f>
        <v>שקף למכונות צילום שחור/לבן, מתאים למכונות צילום בלבד, 100 שקפים בחבילה, גודל A4</v>
      </c>
      <c r="H253" s="27">
        <f>VLOOKUP(A253,מכרז!$A$5:$I$587,5,0)</f>
        <v>0</v>
      </c>
      <c r="I253" s="27" t="str">
        <f>VLOOKUP(A253,מכרז!$A$5:$I$587,7,0)</f>
        <v>חב'</v>
      </c>
      <c r="J253" s="26">
        <f>VLOOKUP(A253,מכרז!$A$5:$I$587,8,0)</f>
        <v>19.575863999999999</v>
      </c>
    </row>
    <row r="254" spans="1:10" ht="42.75" x14ac:dyDescent="0.2">
      <c r="A254" s="27">
        <v>251</v>
      </c>
      <c r="B254" s="39" t="str">
        <f>VLOOKUP(D254,'חלוקת אחוזים לכל רמת קטגוריה'!$D$3:$J$69,3,0)</f>
        <v>מוצרי נייר, לוחות ושקפים</v>
      </c>
      <c r="C254" s="39" t="str">
        <f>VLOOKUP(D254,'חלוקת אחוזים לכל רמת קטגוריה'!$D$3:$J$69,2,0)</f>
        <v>נייר מיוחד, מדבקות ושקפים</v>
      </c>
      <c r="D254" s="27" t="str">
        <f>VLOOKUP(A254,מכרז!$A$5:$I$587,2,0)</f>
        <v>שקפים</v>
      </c>
      <c r="E254" s="88">
        <f>VLOOKUP(D254,'חלוקת אחוזים לכל רמת קטגוריה'!$D$3:$J$69,7,0)</f>
        <v>3.9999999999999996E-4</v>
      </c>
      <c r="F254" s="27" t="str">
        <f>VLOOKUP(A254,מכרז!$A$5:$I$587,3,0)</f>
        <v>שקף לכריכה מידה A4  170 מיקרון  100 יח' באריזה</v>
      </c>
      <c r="G254" s="27" t="str">
        <f>VLOOKUP(A254,מכרז!$A$5:$I$587,4,0)</f>
        <v>שקף לכריכה מידה A4  י170 מיקרון 100 יח' באריזה</v>
      </c>
      <c r="H254" s="27">
        <f>VLOOKUP(A254,מכרז!$A$5:$I$587,5,0)</f>
        <v>0</v>
      </c>
      <c r="I254" s="27" t="str">
        <f>VLOOKUP(A254,מכרז!$A$5:$I$587,7,0)</f>
        <v>חב'</v>
      </c>
      <c r="J254" s="26">
        <f>VLOOKUP(A254,מכרז!$A$5:$I$587,8,0)</f>
        <v>16.016615999999999</v>
      </c>
    </row>
    <row r="255" spans="1:10" ht="71.25" x14ac:dyDescent="0.2">
      <c r="A255" s="27">
        <v>252</v>
      </c>
      <c r="B255" s="39" t="str">
        <f>VLOOKUP(D255,'חלוקת אחוזים לכל רמת קטגוריה'!$D$3:$J$69,3,0)</f>
        <v>מוצרי נייר, לוחות ושקפים</v>
      </c>
      <c r="C255" s="39" t="str">
        <f>VLOOKUP(D255,'חלוקת אחוזים לכל רמת קטגוריה'!$D$3:$J$69,2,0)</f>
        <v>לוחות</v>
      </c>
      <c r="D255" s="27" t="str">
        <f>VLOOKUP(A255,מכרז!$A$5:$I$587,2,0)</f>
        <v>לוחות</v>
      </c>
      <c r="E255" s="88">
        <f>VLOOKUP(D255,'חלוקת אחוזים לכל רמת קטגוריה'!$D$3:$J$69,7,0)</f>
        <v>2.395E-3</v>
      </c>
      <c r="F255" s="27" t="str">
        <f>VLOOKUP(A255,מכרז!$A$5:$I$587,3,0)</f>
        <v>לוח כתיבה מחיק לבן 60*40 מסגרת עץ</v>
      </c>
      <c r="G255" s="27" t="str">
        <f>VLOOKUP(A255,מכרז!$A$5:$I$587,4,0)</f>
        <v>לוח איכותי בעל מסגרת עץ MDF  איכותי וציפוי מיוחד לכתיבה קלה ומחיקה ללא השארת סימני כתיבה.  שוקת להנחת הטושים.מתאים לכתיבה עם טושים מחיקם, גודל 40 / 60 ס"מ</v>
      </c>
      <c r="H255" s="27">
        <f>VLOOKUP(A255,מכרז!$A$5:$I$587,5,0)</f>
        <v>0</v>
      </c>
      <c r="I255" s="27" t="str">
        <f>VLOOKUP(A255,מכרז!$A$5:$I$587,7,0)</f>
        <v>יח'</v>
      </c>
      <c r="J255" s="26">
        <f>VLOOKUP(A255,מכרז!$A$5:$I$587,8,0)</f>
        <v>13.3026894</v>
      </c>
    </row>
    <row r="256" spans="1:10" ht="71.25" x14ac:dyDescent="0.2">
      <c r="A256" s="27">
        <v>253</v>
      </c>
      <c r="B256" s="39" t="str">
        <f>VLOOKUP(D256,'חלוקת אחוזים לכל רמת קטגוריה'!$D$3:$J$69,3,0)</f>
        <v>מוצרי נייר, לוחות ושקפים</v>
      </c>
      <c r="C256" s="39" t="str">
        <f>VLOOKUP(D256,'חלוקת אחוזים לכל רמת קטגוריה'!$D$3:$J$69,2,0)</f>
        <v>לוחות</v>
      </c>
      <c r="D256" s="27" t="str">
        <f>VLOOKUP(A256,מכרז!$A$5:$I$587,2,0)</f>
        <v>לוחות</v>
      </c>
      <c r="E256" s="88">
        <f>VLOOKUP(D256,'חלוקת אחוזים לכל רמת קטגוריה'!$D$3:$J$69,7,0)</f>
        <v>2.395E-3</v>
      </c>
      <c r="F256" s="27" t="str">
        <f>VLOOKUP(A256,מכרז!$A$5:$I$587,3,0)</f>
        <v>לוח כתיבה מחיק לבן 60*80 מסגרת עץ</v>
      </c>
      <c r="G256" s="27" t="str">
        <f>VLOOKUP(A256,מכרז!$A$5:$I$587,4,0)</f>
        <v>לוח איכותי בעל מסגרת עץ MDF  איכותי וציפוי מיוחד לכתיבה קלה ומחיקה ללא השארת סימני כתיבה.  שוקת להנחת הטושים.מתאים לכתיבה עם טושים מחיקם, גודל 60 / 80 ס"מ</v>
      </c>
      <c r="H256" s="27">
        <f>VLOOKUP(A256,מכרז!$A$5:$I$587,5,0)</f>
        <v>0</v>
      </c>
      <c r="I256" s="27" t="str">
        <f>VLOOKUP(A256,מכרז!$A$5:$I$587,7,0)</f>
        <v>יח'</v>
      </c>
      <c r="J256" s="26">
        <f>VLOOKUP(A256,מכרז!$A$5:$I$587,8,0)</f>
        <v>22.200809399999997</v>
      </c>
    </row>
    <row r="257" spans="1:10" ht="71.25" x14ac:dyDescent="0.2">
      <c r="A257" s="27">
        <v>254</v>
      </c>
      <c r="B257" s="39" t="str">
        <f>VLOOKUP(D257,'חלוקת אחוזים לכל רמת קטגוריה'!$D$3:$J$69,3,0)</f>
        <v>מוצרי נייר, לוחות ושקפים</v>
      </c>
      <c r="C257" s="39" t="str">
        <f>VLOOKUP(D257,'חלוקת אחוזים לכל רמת קטגוריה'!$D$3:$J$69,2,0)</f>
        <v>לוחות</v>
      </c>
      <c r="D257" s="27" t="str">
        <f>VLOOKUP(A257,מכרז!$A$5:$I$587,2,0)</f>
        <v>לוחות</v>
      </c>
      <c r="E257" s="88">
        <f>VLOOKUP(D257,'חלוקת אחוזים לכל רמת קטגוריה'!$D$3:$J$69,7,0)</f>
        <v>2.395E-3</v>
      </c>
      <c r="F257" s="27" t="str">
        <f>VLOOKUP(A257,מכרז!$A$5:$I$587,3,0)</f>
        <v>לוח כתיבה מחיק לבן 80*120 מסגרת עץ</v>
      </c>
      <c r="G257" s="27" t="str">
        <f>VLOOKUP(A257,מכרז!$A$5:$I$587,4,0)</f>
        <v>לוח איכותי בעל מסגרת עץ MDF  איכותי וציפוי מיוחד לכתיבה קלה ומחיקה ללא השארת סימני כתיבה.  שוקת להנחת הטושים.מתאים לכתיבה עם טושים מחיקם, גודל 120 / 80 ס"מ</v>
      </c>
      <c r="H257" s="27">
        <f>VLOOKUP(A257,מכרז!$A$5:$I$587,5,0)</f>
        <v>0</v>
      </c>
      <c r="I257" s="27" t="str">
        <f>VLOOKUP(A257,מכרז!$A$5:$I$587,7,0)</f>
        <v>יח'</v>
      </c>
      <c r="J257" s="26">
        <f>VLOOKUP(A257,מכרז!$A$5:$I$587,8,0)</f>
        <v>80.078630939999996</v>
      </c>
    </row>
    <row r="258" spans="1:10" ht="71.25" x14ac:dyDescent="0.2">
      <c r="A258" s="27">
        <v>255</v>
      </c>
      <c r="B258" s="39" t="str">
        <f>VLOOKUP(D258,'חלוקת אחוזים לכל רמת קטגוריה'!$D$3:$J$69,3,0)</f>
        <v>מוצרי נייר, לוחות ושקפים</v>
      </c>
      <c r="C258" s="39" t="str">
        <f>VLOOKUP(D258,'חלוקת אחוזים לכל רמת קטגוריה'!$D$3:$J$69,2,0)</f>
        <v>לוחות</v>
      </c>
      <c r="D258" s="27" t="str">
        <f>VLOOKUP(A258,מכרז!$A$5:$I$587,2,0)</f>
        <v>לוחות</v>
      </c>
      <c r="E258" s="88">
        <f>VLOOKUP(D258,'חלוקת אחוזים לכל רמת קטגוריה'!$D$3:$J$69,7,0)</f>
        <v>2.395E-3</v>
      </c>
      <c r="F258" s="27" t="str">
        <f>VLOOKUP(A258,מכרז!$A$5:$I$587,3,0)</f>
        <v>לוח כתיבה מחיק לבן 120*180 מסגרת עץ</v>
      </c>
      <c r="G258" s="27" t="str">
        <f>VLOOKUP(A258,מכרז!$A$5:$I$587,4,0)</f>
        <v>לוח איכותי בעל מסגרת עץ MDF  איכותי וציפוי מיוחד לכתיבה קלה ומחיקה ללא השארת סימני כתיבה.  שוקת להנחת הטושים.מתאים לכתיבה עם טושים מחיקם, גודל 120/180 ס"מ</v>
      </c>
      <c r="H258" s="27">
        <f>VLOOKUP(A258,מכרז!$A$5:$I$587,5,0)</f>
        <v>0</v>
      </c>
      <c r="I258" s="27" t="str">
        <f>VLOOKUP(A258,מכרז!$A$5:$I$587,7,0)</f>
        <v>יח'</v>
      </c>
      <c r="J258" s="26">
        <f>VLOOKUP(A258,מכרז!$A$5:$I$587,8,0)</f>
        <v>209.40835608</v>
      </c>
    </row>
    <row r="259" spans="1:10" ht="71.25" x14ac:dyDescent="0.2">
      <c r="A259" s="27">
        <v>256</v>
      </c>
      <c r="B259" s="39" t="str">
        <f>VLOOKUP(D259,'חלוקת אחוזים לכל רמת קטגוריה'!$D$3:$J$69,3,0)</f>
        <v>מוצרי נייר, לוחות ושקפים</v>
      </c>
      <c r="C259" s="39" t="str">
        <f>VLOOKUP(D259,'חלוקת אחוזים לכל רמת קטגוריה'!$D$3:$J$69,2,0)</f>
        <v>לוחות</v>
      </c>
      <c r="D259" s="27" t="str">
        <f>VLOOKUP(A259,מכרז!$A$5:$I$587,2,0)</f>
        <v>לוחות</v>
      </c>
      <c r="E259" s="88">
        <f>VLOOKUP(D259,'חלוקת אחוזים לכל רמת קטגוריה'!$D$3:$J$69,7,0)</f>
        <v>2.395E-3</v>
      </c>
      <c r="F259" s="27" t="str">
        <f>VLOOKUP(A259,מכרז!$A$5:$I$587,3,0)</f>
        <v>לוח כתיבה מחיק לבן 120*240 מסגרת עץ</v>
      </c>
      <c r="G259" s="27" t="str">
        <f>VLOOKUP(A259,מכרז!$A$5:$I$587,4,0)</f>
        <v>לוח איכותי בעל מסגרת עץ MDF  איכותי וציפוי מיוחד לכתיבה קלה ומחיקה ללא השארת סימני כתיבה.  שוקת להנחת הטושים.מתאים לכתיבה עם טושים מחיקם, גודל 120/240 ס"מ</v>
      </c>
      <c r="H259" s="27">
        <f>VLOOKUP(A259,מכרז!$A$5:$I$587,5,0)</f>
        <v>0</v>
      </c>
      <c r="I259" s="27" t="str">
        <f>VLOOKUP(A259,מכרז!$A$5:$I$587,7,0)</f>
        <v>יח'</v>
      </c>
      <c r="J259" s="26">
        <f>VLOOKUP(A259,מכרז!$A$5:$I$587,8,0)</f>
        <v>177.517494</v>
      </c>
    </row>
    <row r="260" spans="1:10" ht="99.75" x14ac:dyDescent="0.2">
      <c r="A260" s="27">
        <v>257</v>
      </c>
      <c r="B260" s="39" t="str">
        <f>VLOOKUP(D260,'חלוקת אחוזים לכל רמת קטגוריה'!$D$3:$J$69,3,0)</f>
        <v>מוצרי נייר, לוחות ושקפים</v>
      </c>
      <c r="C260" s="39" t="str">
        <f>VLOOKUP(D260,'חלוקת אחוזים לכל רמת קטגוריה'!$D$3:$J$69,2,0)</f>
        <v>לוחות</v>
      </c>
      <c r="D260" s="27" t="str">
        <f>VLOOKUP(A260,מכרז!$A$5:$I$587,2,0)</f>
        <v>לוחות</v>
      </c>
      <c r="E260" s="88">
        <f>VLOOKUP(D260,'חלוקת אחוזים לכל רמת קטגוריה'!$D$3:$J$69,7,0)</f>
        <v>2.395E-3</v>
      </c>
      <c r="F260" s="27" t="str">
        <f>VLOOKUP(A260,מכרז!$A$5:$I$587,3,0)</f>
        <v>לוח כתיבה לבן, 80/60 מחיק מגנטי, מסגרת אלומיניום</v>
      </c>
      <c r="G260" s="27" t="str">
        <f>VLOOKUP(A260,מכרז!$A$5:$I$587,4,0)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v>
      </c>
      <c r="H260" s="27">
        <f>VLOOKUP(A260,מכרז!$A$5:$I$587,5,0)</f>
        <v>0</v>
      </c>
      <c r="I260" s="27" t="str">
        <f>VLOOKUP(A260,מכרז!$A$5:$I$587,7,0)</f>
        <v>יח'</v>
      </c>
      <c r="J260" s="26">
        <f>VLOOKUP(A260,מכרז!$A$5:$I$587,8,0)</f>
        <v>76.510484820000016</v>
      </c>
    </row>
    <row r="261" spans="1:10" ht="99.75" x14ac:dyDescent="0.2">
      <c r="A261" s="27">
        <v>258</v>
      </c>
      <c r="B261" s="39" t="str">
        <f>VLOOKUP(D261,'חלוקת אחוזים לכל רמת קטגוריה'!$D$3:$J$69,3,0)</f>
        <v>מוצרי נייר, לוחות ושקפים</v>
      </c>
      <c r="C261" s="39" t="str">
        <f>VLOOKUP(D261,'חלוקת אחוזים לכל רמת קטגוריה'!$D$3:$J$69,2,0)</f>
        <v>לוחות</v>
      </c>
      <c r="D261" s="27" t="str">
        <f>VLOOKUP(A261,מכרז!$A$5:$I$587,2,0)</f>
        <v>לוחות</v>
      </c>
      <c r="E261" s="88">
        <f>VLOOKUP(D261,'חלוקת אחוזים לכל רמת קטגוריה'!$D$3:$J$69,7,0)</f>
        <v>2.395E-3</v>
      </c>
      <c r="F261" s="27" t="str">
        <f>VLOOKUP(A261,מכרז!$A$5:$I$587,3,0)</f>
        <v>לוח כתיבה לבן, 120/80 מחיק מגנטי, מסגרת אלומיניום</v>
      </c>
      <c r="G261" s="27" t="str">
        <f>VLOOKUP(A261,מכרז!$A$5:$I$587,4,0)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80 / 120 ס"מ</v>
      </c>
      <c r="H261" s="27">
        <f>VLOOKUP(A261,מכרז!$A$5:$I$587,5,0)</f>
        <v>0</v>
      </c>
      <c r="I261" s="27" t="str">
        <f>VLOOKUP(A261,מכרז!$A$5:$I$587,7,0)</f>
        <v>יח'</v>
      </c>
      <c r="J261" s="26">
        <f>VLOOKUP(A261,מכרז!$A$5:$I$587,8,0)</f>
        <v>80.083079999999995</v>
      </c>
    </row>
    <row r="262" spans="1:10" ht="99.75" x14ac:dyDescent="0.2">
      <c r="A262" s="27">
        <v>259</v>
      </c>
      <c r="B262" s="39" t="str">
        <f>VLOOKUP(D262,'חלוקת אחוזים לכל רמת קטגוריה'!$D$3:$J$69,3,0)</f>
        <v>מוצרי נייר, לוחות ושקפים</v>
      </c>
      <c r="C262" s="39" t="str">
        <f>VLOOKUP(D262,'חלוקת אחוזים לכל רמת קטגוריה'!$D$3:$J$69,2,0)</f>
        <v>לוחות</v>
      </c>
      <c r="D262" s="27" t="str">
        <f>VLOOKUP(A262,מכרז!$A$5:$I$587,2,0)</f>
        <v>לוחות</v>
      </c>
      <c r="E262" s="88">
        <f>VLOOKUP(D262,'חלוקת אחוזים לכל רמת קטגוריה'!$D$3:$J$69,7,0)</f>
        <v>2.395E-3</v>
      </c>
      <c r="F262" s="27" t="str">
        <f>VLOOKUP(A262,מכרז!$A$5:$I$587,3,0)</f>
        <v>לוח כתיבה לבן, 180/120 מחיק מגנטי, מסגרת אלומיניום</v>
      </c>
      <c r="G262" s="27" t="str">
        <f>VLOOKUP(A262,מכרז!$A$5:$I$587,4,0)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120/180 ס"מ</v>
      </c>
      <c r="H262" s="27">
        <f>VLOOKUP(A262,מכרז!$A$5:$I$587,5,0)</f>
        <v>0</v>
      </c>
      <c r="I262" s="27" t="str">
        <f>VLOOKUP(A262,מכרז!$A$5:$I$587,7,0)</f>
        <v>יח'</v>
      </c>
      <c r="J262" s="26">
        <f>VLOOKUP(A262,מכרז!$A$5:$I$587,8,0)</f>
        <v>201.35555748000002</v>
      </c>
    </row>
    <row r="263" spans="1:10" ht="99.75" x14ac:dyDescent="0.2">
      <c r="A263" s="27">
        <v>260</v>
      </c>
      <c r="B263" s="39" t="str">
        <f>VLOOKUP(D263,'חלוקת אחוזים לכל רמת קטגוריה'!$D$3:$J$69,3,0)</f>
        <v>מוצרי נייר, לוחות ושקפים</v>
      </c>
      <c r="C263" s="39" t="str">
        <f>VLOOKUP(D263,'חלוקת אחוזים לכל רמת קטגוריה'!$D$3:$J$69,2,0)</f>
        <v>לוחות</v>
      </c>
      <c r="D263" s="27" t="str">
        <f>VLOOKUP(A263,מכרז!$A$5:$I$587,2,0)</f>
        <v>לוחות</v>
      </c>
      <c r="E263" s="88">
        <f>VLOOKUP(D263,'חלוקת אחוזים לכל רמת קטגוריה'!$D$3:$J$69,7,0)</f>
        <v>2.395E-3</v>
      </c>
      <c r="F263" s="27" t="str">
        <f>VLOOKUP(A263,מכרז!$A$5:$I$587,3,0)</f>
        <v>לוח כתיבה לבן, 240/120 מחיק מגנטי, מסגרת אלומיניום</v>
      </c>
      <c r="G263" s="27" t="str">
        <f>VLOOKUP(A263,מכרז!$A$5:$I$587,4,0)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120/240 ס"מ</v>
      </c>
      <c r="H263" s="27">
        <f>VLOOKUP(A263,מכרז!$A$5:$I$587,5,0)</f>
        <v>0</v>
      </c>
      <c r="I263" s="27" t="str">
        <f>VLOOKUP(A263,מכרז!$A$5:$I$587,7,0)</f>
        <v>יח'</v>
      </c>
      <c r="J263" s="26">
        <f>VLOOKUP(A263,מכרז!$A$5:$I$587,8,0)</f>
        <v>422.66070000000002</v>
      </c>
    </row>
    <row r="264" spans="1:10" ht="99.75" x14ac:dyDescent="0.2">
      <c r="A264" s="27">
        <v>261</v>
      </c>
      <c r="B264" s="39" t="str">
        <f>VLOOKUP(D264,'חלוקת אחוזים לכל רמת קטגוריה'!$D$3:$J$69,3,0)</f>
        <v>מוצרי נייר, לוחות ושקפים</v>
      </c>
      <c r="C264" s="39" t="str">
        <f>VLOOKUP(D264,'חלוקת אחוזים לכל רמת קטגוריה'!$D$3:$J$69,2,0)</f>
        <v>לוחות</v>
      </c>
      <c r="D264" s="27" t="str">
        <f>VLOOKUP(A264,מכרז!$A$5:$I$587,2,0)</f>
        <v>לוחות</v>
      </c>
      <c r="E264" s="88">
        <f>VLOOKUP(D264,'חלוקת אחוזים לכל רמת קטגוריה'!$D$3:$J$69,7,0)</f>
        <v>2.395E-3</v>
      </c>
      <c r="F264" s="27" t="str">
        <f>VLOOKUP(A264,מכרז!$A$5:$I$587,3,0)</f>
        <v>לוח כתיבה לבן, 360/120 מחיק מגנטי, מסגרת אלומיניום</v>
      </c>
      <c r="G264" s="27" t="str">
        <f>VLOOKUP(A264,מכרז!$A$5:$I$587,4,0)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120/360 ס"מ</v>
      </c>
      <c r="H264" s="27">
        <f>VLOOKUP(A264,מכרז!$A$5:$I$587,5,0)</f>
        <v>0</v>
      </c>
      <c r="I264" s="27" t="str">
        <f>VLOOKUP(A264,מכרז!$A$5:$I$587,7,0)</f>
        <v>יח'</v>
      </c>
      <c r="J264" s="26">
        <f>VLOOKUP(A264,מכרז!$A$5:$I$587,8,0)</f>
        <v>666.91409400000009</v>
      </c>
    </row>
    <row r="265" spans="1:10" ht="71.25" x14ac:dyDescent="0.2">
      <c r="A265" s="27">
        <v>262</v>
      </c>
      <c r="B265" s="39" t="str">
        <f>VLOOKUP(D265,'חלוקת אחוזים לכל רמת קטגוריה'!$D$3:$J$69,3,0)</f>
        <v>מוצרי נייר, לוחות ושקפים</v>
      </c>
      <c r="C265" s="39" t="str">
        <f>VLOOKUP(D265,'חלוקת אחוזים לכל רמת קטגוריה'!$D$3:$J$69,2,0)</f>
        <v>לוחות</v>
      </c>
      <c r="D265" s="27" t="str">
        <f>VLOOKUP(A265,מכרז!$A$5:$I$587,2,0)</f>
        <v>לוחות</v>
      </c>
      <c r="E265" s="88">
        <f>VLOOKUP(D265,'חלוקת אחוזים לכל רמת קטגוריה'!$D$3:$J$69,7,0)</f>
        <v>2.395E-3</v>
      </c>
      <c r="F265" s="27" t="str">
        <f>VLOOKUP(A265,מכרז!$A$5:$I$587,3,0)</f>
        <v xml:space="preserve">לוח שעם, מסגרת עץ, גודל  30/40 ס"מ </v>
      </c>
      <c r="G265" s="27" t="str">
        <f>VLOOKUP(A265,מכרז!$A$5:$I$587,4,0)</f>
        <v>לוח שעם משובח, 3 מ"מ שעם על מצע של
 פוליאסטירן מוקצף בעובי 10 מ"מ, ועמיד בנעיצות מרובות,
מסגרת עץ בוק משובח. מתאים לנעיצת מודעות, גודל 30 / 40 ס"מ</v>
      </c>
      <c r="H265" s="27">
        <f>VLOOKUP(A265,מכרז!$A$5:$I$587,5,0)</f>
        <v>0</v>
      </c>
      <c r="I265" s="27" t="str">
        <f>VLOOKUP(A265,מכרז!$A$5:$I$587,7,0)</f>
        <v>יח'</v>
      </c>
      <c r="J265" s="26">
        <f>VLOOKUP(A265,מכרז!$A$5:$I$587,8,0)</f>
        <v>6.6735900000000008</v>
      </c>
    </row>
    <row r="266" spans="1:10" ht="71.25" x14ac:dyDescent="0.2">
      <c r="A266" s="27">
        <v>263</v>
      </c>
      <c r="B266" s="39" t="str">
        <f>VLOOKUP(D266,'חלוקת אחוזים לכל רמת קטגוריה'!$D$3:$J$69,3,0)</f>
        <v>מוצרי נייר, לוחות ושקפים</v>
      </c>
      <c r="C266" s="39" t="str">
        <f>VLOOKUP(D266,'חלוקת אחוזים לכל רמת קטגוריה'!$D$3:$J$69,2,0)</f>
        <v>לוחות</v>
      </c>
      <c r="D266" s="27" t="str">
        <f>VLOOKUP(A266,מכרז!$A$5:$I$587,2,0)</f>
        <v>לוחות</v>
      </c>
      <c r="E266" s="88">
        <f>VLOOKUP(D266,'חלוקת אחוזים לכל רמת קטגוריה'!$D$3:$J$69,7,0)</f>
        <v>2.395E-3</v>
      </c>
      <c r="F266" s="27" t="str">
        <f>VLOOKUP(A266,מכרז!$A$5:$I$587,3,0)</f>
        <v xml:space="preserve">לוח שעם, מסגרת עץ, גודל  60/40 ס"מ </v>
      </c>
      <c r="G266" s="27" t="str">
        <f>VLOOKUP(A266,מכרז!$A$5:$I$587,4,0)</f>
        <v>ללוח שעם משובח, 3 מ"מ שעם על מצע של
 פוליאסטירן מוקצף בעובי 10 מ"מ, ועמיד בנעיצות מרובות,
מסגרת עץ בוק משובח. מתאים לנעיצת מודעות, גודל 40 / 60 ס"מ</v>
      </c>
      <c r="H266" s="27">
        <f>VLOOKUP(A266,מכרז!$A$5:$I$587,5,0)</f>
        <v>0</v>
      </c>
      <c r="I266" s="27" t="str">
        <f>VLOOKUP(A266,מכרז!$A$5:$I$587,7,0)</f>
        <v>יח'</v>
      </c>
      <c r="J266" s="26">
        <f>VLOOKUP(A266,מכרז!$A$5:$I$587,8,0)</f>
        <v>13.3026894</v>
      </c>
    </row>
    <row r="267" spans="1:10" ht="71.25" x14ac:dyDescent="0.2">
      <c r="A267" s="27">
        <v>264</v>
      </c>
      <c r="B267" s="39" t="str">
        <f>VLOOKUP(D267,'חלוקת אחוזים לכל רמת קטגוריה'!$D$3:$J$69,3,0)</f>
        <v>מוצרי נייר, לוחות ושקפים</v>
      </c>
      <c r="C267" s="39" t="str">
        <f>VLOOKUP(D267,'חלוקת אחוזים לכל רמת קטגוריה'!$D$3:$J$69,2,0)</f>
        <v>לוחות</v>
      </c>
      <c r="D267" s="27" t="str">
        <f>VLOOKUP(A267,מכרז!$A$5:$I$587,2,0)</f>
        <v>לוחות</v>
      </c>
      <c r="E267" s="88">
        <f>VLOOKUP(D267,'חלוקת אחוזים לכל רמת קטגוריה'!$D$3:$J$69,7,0)</f>
        <v>2.395E-3</v>
      </c>
      <c r="F267" s="27" t="str">
        <f>VLOOKUP(A267,מכרז!$A$5:$I$587,3,0)</f>
        <v xml:space="preserve">לוח שעם, מסגרת עץ, גודל  80/60 ס"מ </v>
      </c>
      <c r="G267" s="27" t="str">
        <f>VLOOKUP(A267,מכרז!$A$5:$I$587,4,0)</f>
        <v>לוח שעם משובח, 3 מ"מ שעם על מצע של
 פוליאסטירן מוקצף בעובי 10 מ"מ, ועמיד בנעיצות מרובות,
מסגרת עץ בוק משובח. מתאים לנעיצת מודעות, גודל 60 / 80 ס"מ</v>
      </c>
      <c r="H267" s="27">
        <f>VLOOKUP(A267,מכרז!$A$5:$I$587,5,0)</f>
        <v>0</v>
      </c>
      <c r="I267" s="27" t="str">
        <f>VLOOKUP(A267,מכרז!$A$5:$I$587,7,0)</f>
        <v>יח'</v>
      </c>
      <c r="J267" s="26">
        <f>VLOOKUP(A267,מכרז!$A$5:$I$587,8,0)</f>
        <v>23.130662939999997</v>
      </c>
    </row>
    <row r="268" spans="1:10" ht="71.25" x14ac:dyDescent="0.2">
      <c r="A268" s="27">
        <v>265</v>
      </c>
      <c r="B268" s="39" t="str">
        <f>VLOOKUP(D268,'חלוקת אחוזים לכל רמת קטגוריה'!$D$3:$J$69,3,0)</f>
        <v>מוצרי נייר, לוחות ושקפים</v>
      </c>
      <c r="C268" s="39" t="str">
        <f>VLOOKUP(D268,'חלוקת אחוזים לכל רמת קטגוריה'!$D$3:$J$69,2,0)</f>
        <v>לוחות</v>
      </c>
      <c r="D268" s="27" t="str">
        <f>VLOOKUP(A268,מכרז!$A$5:$I$587,2,0)</f>
        <v>לוחות</v>
      </c>
      <c r="E268" s="88">
        <f>VLOOKUP(D268,'חלוקת אחוזים לכל רמת קטגוריה'!$D$3:$J$69,7,0)</f>
        <v>2.395E-3</v>
      </c>
      <c r="F268" s="27" t="str">
        <f>VLOOKUP(A268,מכרז!$A$5:$I$587,3,0)</f>
        <v xml:space="preserve">לוח שעם, מסגרת עץ, גודל 120/80 ס"מ </v>
      </c>
      <c r="G268" s="27" t="str">
        <f>VLOOKUP(A268,מכרז!$A$5:$I$587,4,0)</f>
        <v>לוח שעם משובח, 3 מ"מ שעם על מצע של
 פוליאסטירן מוקצף בעובי 10 מ"מ, ועמיד בנעיצות מרובות,
מסגרת עץ בוק משובח. מתאים לנעיצת מודעות, גודל 120 / 80 ס"מ</v>
      </c>
      <c r="H268" s="27">
        <f>VLOOKUP(A268,מכרז!$A$5:$I$587,5,0)</f>
        <v>0</v>
      </c>
      <c r="I268" s="27" t="str">
        <f>VLOOKUP(A268,מכרז!$A$5:$I$587,7,0)</f>
        <v>יח'</v>
      </c>
      <c r="J268" s="26">
        <f>VLOOKUP(A268,מכרז!$A$5:$I$587,8,0)</f>
        <v>55.608800940000002</v>
      </c>
    </row>
    <row r="269" spans="1:10" ht="28.5" x14ac:dyDescent="0.2">
      <c r="A269" s="27">
        <v>266</v>
      </c>
      <c r="B269" s="39" t="str">
        <f>VLOOKUP(D269,'חלוקת אחוזים לכל רמת קטגוריה'!$D$3:$J$69,3,0)</f>
        <v>מוצרי נייר, לוחות ושקפים</v>
      </c>
      <c r="C269" s="39" t="str">
        <f>VLOOKUP(D269,'חלוקת אחוזים לכל רמת קטגוריה'!$D$3:$J$69,2,0)</f>
        <v>לוחות</v>
      </c>
      <c r="D269" s="27" t="str">
        <f>VLOOKUP(A269,מכרז!$A$5:$I$587,2,0)</f>
        <v>לוחות</v>
      </c>
      <c r="E269" s="88">
        <f>VLOOKUP(D269,'חלוקת אחוזים לכל רמת קטגוריה'!$D$3:$J$69,7,0)</f>
        <v>2.395E-3</v>
      </c>
      <c r="F269" s="27" t="str">
        <f>VLOOKUP(A269,מכרז!$A$5:$I$587,3,0)</f>
        <v>לוח פליפצ'רט ממתכת, גודל 70/100 עם רגלים מתקפלות</v>
      </c>
      <c r="G269" s="27" t="str">
        <f>VLOOKUP(A269,מכרז!$A$5:$I$587,4,0)</f>
        <v>לוח תצוגה נייד, גודל 70 / 100 ס"מ עשוי מתכת, בעל רגלים מתקפלות</v>
      </c>
      <c r="H269" s="27">
        <f>VLOOKUP(A269,מכרז!$A$5:$I$587,5,0)</f>
        <v>0</v>
      </c>
      <c r="I269" s="27" t="str">
        <f>VLOOKUP(A269,מכרז!$A$5:$I$587,7,0)</f>
        <v>יח'</v>
      </c>
      <c r="J269" s="26">
        <f>VLOOKUP(A269,מכרז!$A$5:$I$587,8,0)</f>
        <v>155.71710000000002</v>
      </c>
    </row>
    <row r="270" spans="1:10" ht="28.5" x14ac:dyDescent="0.2">
      <c r="A270" s="27">
        <v>267</v>
      </c>
      <c r="B270" s="39" t="str">
        <f>VLOOKUP(D270,'חלוקת אחוזים לכל רמת קטגוריה'!$D$3:$J$69,3,0)</f>
        <v>מוצרי נייר, לוחות ושקפים</v>
      </c>
      <c r="C270" s="39" t="str">
        <f>VLOOKUP(D270,'חלוקת אחוזים לכל רמת קטגוריה'!$D$3:$J$69,2,0)</f>
        <v>לוחות</v>
      </c>
      <c r="D270" s="27" t="str">
        <f>VLOOKUP(A270,מכרז!$A$5:$I$587,2,0)</f>
        <v>לוחות</v>
      </c>
      <c r="E270" s="88">
        <f>VLOOKUP(D270,'חלוקת אחוזים לכל רמת קטגוריה'!$D$3:$J$69,7,0)</f>
        <v>2.395E-3</v>
      </c>
      <c r="F270" s="27" t="str">
        <f>VLOOKUP(A270,מכרז!$A$5:$I$587,3,0)</f>
        <v>מחק ללוח מחיק</v>
      </c>
      <c r="G270" s="27" t="str">
        <f>VLOOKUP(A270,מכרז!$A$5:$I$587,4,0)</f>
        <v>מחק לבד ללוח מחיק ידית אחיזה פלסטית /עץ</v>
      </c>
      <c r="H270" s="27">
        <f>VLOOKUP(A270,מכרז!$A$5:$I$587,5,0)</f>
        <v>0</v>
      </c>
      <c r="I270" s="27" t="str">
        <f>VLOOKUP(A270,מכרז!$A$5:$I$587,7,0)</f>
        <v>יח'</v>
      </c>
      <c r="J270" s="26">
        <f>VLOOKUP(A270,מכרז!$A$5:$I$587,8,0)</f>
        <v>0.96544602000000002</v>
      </c>
    </row>
    <row r="271" spans="1:10" ht="28.5" x14ac:dyDescent="0.2">
      <c r="A271" s="27">
        <v>268</v>
      </c>
      <c r="B271" s="39" t="str">
        <f>VLOOKUP(D271,'חלוקת אחוזים לכל רמת קטגוריה'!$D$3:$J$69,3,0)</f>
        <v>מוצרי נייר, לוחות ושקפים</v>
      </c>
      <c r="C271" s="39" t="str">
        <f>VLOOKUP(D271,'חלוקת אחוזים לכל רמת קטגוריה'!$D$3:$J$69,2,0)</f>
        <v>לוחות</v>
      </c>
      <c r="D271" s="27" t="str">
        <f>VLOOKUP(A271,מכרז!$A$5:$I$587,2,0)</f>
        <v>לוחות</v>
      </c>
      <c r="E271" s="88">
        <f>VLOOKUP(D271,'חלוקת אחוזים לכל רמת קטגוריה'!$D$3:$J$69,7,0)</f>
        <v>2.395E-3</v>
      </c>
      <c r="F271" s="27" t="str">
        <f>VLOOKUP(A271,מכרז!$A$5:$I$587,3,0)</f>
        <v>לוח תצוגה</v>
      </c>
      <c r="G271" s="27" t="str">
        <f>VLOOKUP(A271,מכרז!$A$5:$I$587,4,0)</f>
        <v>לוח תצוגה  עם גלגלים פליפ צ'ארט</v>
      </c>
      <c r="H271" s="27">
        <f>VLOOKUP(A271,מכרז!$A$5:$I$587,5,0)</f>
        <v>0</v>
      </c>
      <c r="I271" s="27" t="str">
        <f>VLOOKUP(A271,מכרז!$A$5:$I$587,7,0)</f>
        <v>יח'</v>
      </c>
      <c r="J271" s="26">
        <f>VLOOKUP(A271,מכרז!$A$5:$I$587,8,0)</f>
        <v>394.3485</v>
      </c>
    </row>
    <row r="272" spans="1:10" ht="28.5" x14ac:dyDescent="0.2">
      <c r="A272" s="27">
        <v>269</v>
      </c>
      <c r="B272" s="39" t="str">
        <f>VLOOKUP(D272,'חלוקת אחוזים לכל רמת קטגוריה'!$D$3:$J$69,3,0)</f>
        <v>מוצרי נייר, לוחות ושקפים</v>
      </c>
      <c r="C272" s="39" t="str">
        <f>VLOOKUP(D272,'חלוקת אחוזים לכל רמת קטגוריה'!$D$3:$J$69,2,0)</f>
        <v>לוחות</v>
      </c>
      <c r="D272" s="27" t="str">
        <f>VLOOKUP(A272,מכרז!$A$5:$I$587,2,0)</f>
        <v>לוחות</v>
      </c>
      <c r="E272" s="88">
        <f>VLOOKUP(D272,'חלוקת אחוזים לכל רמת קטגוריה'!$D$3:$J$69,7,0)</f>
        <v>2.395E-3</v>
      </c>
      <c r="F272" s="27" t="str">
        <f>VLOOKUP(A272,מכרז!$A$5:$I$587,3,0)</f>
        <v>לוח מחיק מגנטי 80X120 מסגרת עץ</v>
      </c>
      <c r="G272" s="27" t="str">
        <f>VLOOKUP(A272,מכרז!$A$5:$I$587,4,0)</f>
        <v>לוח מחיק מגנטי 80X120 מסגרת עץ</v>
      </c>
      <c r="H272" s="27">
        <f>VLOOKUP(A272,מכרז!$A$5:$I$587,5,0)</f>
        <v>0</v>
      </c>
      <c r="I272" s="27" t="str">
        <f>VLOOKUP(A272,מכרז!$A$5:$I$587,7,0)</f>
        <v>יח'</v>
      </c>
      <c r="J272" s="26">
        <f>VLOOKUP(A272,מכרז!$A$5:$I$587,8,0)</f>
        <v>472.712625</v>
      </c>
    </row>
    <row r="273" spans="1:10" ht="28.5" x14ac:dyDescent="0.2">
      <c r="A273" s="27">
        <v>270</v>
      </c>
      <c r="B273" s="39" t="str">
        <f>VLOOKUP(D273,'חלוקת אחוזים לכל רמת קטגוריה'!$D$3:$J$69,3,0)</f>
        <v>מוצרי נייר, לוחות ושקפים</v>
      </c>
      <c r="C273" s="39" t="str">
        <f>VLOOKUP(D273,'חלוקת אחוזים לכל רמת קטגוריה'!$D$3:$J$69,2,0)</f>
        <v>לוחות</v>
      </c>
      <c r="D273" s="27" t="str">
        <f>VLOOKUP(A273,מכרז!$A$5:$I$587,2,0)</f>
        <v>לוחות</v>
      </c>
      <c r="E273" s="88">
        <f>VLOOKUP(D273,'חלוקת אחוזים לכל רמת קטגוריה'!$D$3:$J$69,7,0)</f>
        <v>2.395E-3</v>
      </c>
      <c r="F273" s="27" t="str">
        <f>VLOOKUP(A273,מכרז!$A$5:$I$587,3,0)</f>
        <v>לוח מחיק 80X120 מסגרת מתכת</v>
      </c>
      <c r="G273" s="27" t="str">
        <f>VLOOKUP(A273,מכרז!$A$5:$I$587,4,0)</f>
        <v>לוח מחיק 80X120 מסגרת מתכת</v>
      </c>
      <c r="H273" s="27">
        <f>VLOOKUP(A273,מכרז!$A$5:$I$587,5,0)</f>
        <v>0</v>
      </c>
      <c r="I273" s="27" t="str">
        <f>VLOOKUP(A273,מכרז!$A$5:$I$587,7,0)</f>
        <v>יח'</v>
      </c>
      <c r="J273" s="26">
        <f>VLOOKUP(A273,מכרז!$A$5:$I$587,8,0)</f>
        <v>132.15242358620691</v>
      </c>
    </row>
    <row r="274" spans="1:10" ht="28.5" x14ac:dyDescent="0.2">
      <c r="A274" s="27">
        <v>271</v>
      </c>
      <c r="B274" s="39" t="str">
        <f>VLOOKUP(D274,'חלוקת אחוזים לכל רמת קטגוריה'!$D$3:$J$69,3,0)</f>
        <v>מוצרי נייר, לוחות ושקפים</v>
      </c>
      <c r="C274" s="39" t="str">
        <f>VLOOKUP(D274,'חלוקת אחוזים לכל רמת קטגוריה'!$D$3:$J$69,2,0)</f>
        <v>לוחות</v>
      </c>
      <c r="D274" s="27" t="str">
        <f>VLOOKUP(A274,מכרז!$A$5:$I$587,2,0)</f>
        <v>לוחות</v>
      </c>
      <c r="E274" s="88">
        <f>VLOOKUP(D274,'חלוקת אחוזים לכל רמת קטגוריה'!$D$3:$J$69,7,0)</f>
        <v>2.395E-3</v>
      </c>
      <c r="F274" s="27" t="str">
        <f>VLOOKUP(A274,מכרז!$A$5:$I$587,3,0)</f>
        <v>לוח מודעות שעם 80X120 מסגרת מתכת</v>
      </c>
      <c r="G274" s="27" t="str">
        <f>VLOOKUP(A274,מכרז!$A$5:$I$587,4,0)</f>
        <v>לוח מודעות שעם 80X120 מסגרת מתכת</v>
      </c>
      <c r="H274" s="27">
        <f>VLOOKUP(A274,מכרז!$A$5:$I$587,5,0)</f>
        <v>0</v>
      </c>
      <c r="I274" s="27" t="str">
        <f>VLOOKUP(A274,מכרז!$A$5:$I$587,7,0)</f>
        <v>יח'</v>
      </c>
      <c r="J274" s="26">
        <f>VLOOKUP(A274,מכרז!$A$5:$I$587,8,0)</f>
        <v>105.75259902899998</v>
      </c>
    </row>
    <row r="275" spans="1:10" ht="28.5" x14ac:dyDescent="0.2">
      <c r="A275" s="27">
        <v>272</v>
      </c>
      <c r="B275" s="39" t="str">
        <f>VLOOKUP(D275,'חלוקת אחוזים לכל רמת קטגוריה'!$D$3:$J$69,3,0)</f>
        <v>מוצרי נייר, לוחות ושקפים</v>
      </c>
      <c r="C275" s="39" t="str">
        <f>VLOOKUP(D275,'חלוקת אחוזים לכל רמת קטגוריה'!$D$3:$J$69,2,0)</f>
        <v>לוחות</v>
      </c>
      <c r="D275" s="27" t="str">
        <f>VLOOKUP(A275,מכרז!$A$5:$I$587,2,0)</f>
        <v>ספריי לניקוי לוח מחיק</v>
      </c>
      <c r="E275" s="88">
        <f>VLOOKUP(D275,'חלוקת אחוזים לכל רמת קטגוריה'!$D$3:$J$69,7,0)</f>
        <v>2.0999999999999999E-3</v>
      </c>
      <c r="F275" s="27" t="str">
        <f>VLOOKUP(A275,מכרז!$A$5:$I$587,3,0)</f>
        <v>ספריי ללוח מחיק 59 סמ"ק</v>
      </c>
      <c r="G275" s="27" t="str">
        <f>VLOOKUP(A275,מכרז!$A$5:$I$587,4,0)</f>
        <v>ספרי ניקוי ללוח מחיק, 59 סמ"ק</v>
      </c>
      <c r="H275" s="27">
        <f>VLOOKUP(A275,מכרז!$A$5:$I$587,5,0)</f>
        <v>0</v>
      </c>
      <c r="I275" s="27" t="str">
        <f>VLOOKUP(A275,מכרז!$A$5:$I$587,7,0)</f>
        <v>יח'</v>
      </c>
      <c r="J275" s="26">
        <f>VLOOKUP(A275,מכרז!$A$5:$I$587,8,0)</f>
        <v>9.1650636000000016</v>
      </c>
    </row>
    <row r="276" spans="1:10" ht="42.75" x14ac:dyDescent="0.2">
      <c r="A276" s="27">
        <v>273</v>
      </c>
      <c r="B276" s="39" t="str">
        <f>VLOOKUP(D276,'חלוקת אחוזים לכל רמת קטגוריה'!$D$3:$J$69,3,0)</f>
        <v>מוצרי נייר, לוחות ושקפים</v>
      </c>
      <c r="C276" s="39" t="str">
        <f>VLOOKUP(D276,'חלוקת אחוזים לכל רמת קטגוריה'!$D$3:$J$69,2,0)</f>
        <v>בלוקי נייר, מחברות ופנקסים</v>
      </c>
      <c r="D276" s="27" t="str">
        <f>VLOOKUP(A276,מכרז!$A$5:$I$587,2,0)</f>
        <v>אלפונים</v>
      </c>
      <c r="E276" s="88">
        <f>VLOOKUP(D276,'חלוקת אחוזים לכל רמת קטגוריה'!$D$3:$J$69,7,0)</f>
        <v>3.3333333333333335E-5</v>
      </c>
      <c r="F276" s="27" t="str">
        <f>VLOOKUP(A276,מכרז!$A$5:$I$587,3,0)</f>
        <v>אלפון טבעות ניילון לטלפון, מכיל 12 דף</v>
      </c>
      <c r="G276" s="27" t="str">
        <f>VLOOKUP(A276,מכרז!$A$5:$I$587,4,0)</f>
        <v>אלפון א-ב עשוי פלסטיק, שרוולי פלסטיק 12 דף, גודל A6</v>
      </c>
      <c r="H276" s="27">
        <f>VLOOKUP(A276,מכרז!$A$5:$I$587,5,0)</f>
        <v>0</v>
      </c>
      <c r="I276" s="27" t="str">
        <f>VLOOKUP(A276,מכרז!$A$5:$I$587,7,0)</f>
        <v>יח'</v>
      </c>
      <c r="J276" s="26">
        <f>VLOOKUP(A276,מכרז!$A$5:$I$587,8,0)</f>
        <v>9.5877243000000014</v>
      </c>
    </row>
    <row r="277" spans="1:10" ht="42.75" x14ac:dyDescent="0.2">
      <c r="A277" s="27">
        <v>274</v>
      </c>
      <c r="B277" s="39" t="str">
        <f>VLOOKUP(D277,'חלוקת אחוזים לכל רמת קטגוריה'!$D$3:$J$69,3,0)</f>
        <v>מוצרי נייר, לוחות ושקפים</v>
      </c>
      <c r="C277" s="39" t="str">
        <f>VLOOKUP(D277,'חלוקת אחוזים לכל רמת קטגוריה'!$D$3:$J$69,2,0)</f>
        <v>בלוקי נייר, מחברות ופנקסים</v>
      </c>
      <c r="D277" s="27" t="str">
        <f>VLOOKUP(A277,מכרז!$A$5:$I$587,2,0)</f>
        <v>אלפונים</v>
      </c>
      <c r="E277" s="88">
        <f>VLOOKUP(D277,'חלוקת אחוזים לכל רמת קטגוריה'!$D$3:$J$69,7,0)</f>
        <v>3.3333333333333335E-5</v>
      </c>
      <c r="F277" s="27" t="str">
        <f>VLOOKUP(A277,מכרז!$A$5:$I$587,3,0)</f>
        <v>אלפון טבעות ניילון לטלפון, מכיל 24 דף</v>
      </c>
      <c r="G277" s="27" t="str">
        <f>VLOOKUP(A277,מכרז!$A$5:$I$587,4,0)</f>
        <v>אלפון א-ב עשוי פלסטיק, שרוולי פלסטיק 24 דף, גודל A6</v>
      </c>
      <c r="H277" s="27">
        <f>VLOOKUP(A277,מכרז!$A$5:$I$587,5,0)</f>
        <v>0</v>
      </c>
      <c r="I277" s="27" t="str">
        <f>VLOOKUP(A277,מכרז!$A$5:$I$587,7,0)</f>
        <v>יח'</v>
      </c>
      <c r="J277" s="26">
        <f>VLOOKUP(A277,מכרז!$A$5:$I$587,8,0)</f>
        <v>17.253454680000001</v>
      </c>
    </row>
    <row r="278" spans="1:10" ht="85.5" x14ac:dyDescent="0.2">
      <c r="A278" s="27">
        <v>275</v>
      </c>
      <c r="B278" s="39" t="str">
        <f>VLOOKUP(D278,'חלוקת אחוזים לכל רמת קטגוריה'!$D$3:$J$69,3,0)</f>
        <v>מוצרי נייר, לוחות ושקפים</v>
      </c>
      <c r="C278" s="39" t="str">
        <f>VLOOKUP(D278,'חלוקת אחוזים לכל רמת קטגוריה'!$D$3:$J$69,2,0)</f>
        <v>בלוקי נייר, מחברות ופנקסים</v>
      </c>
      <c r="D278" s="27" t="str">
        <f>VLOOKUP(A278,מכרז!$A$5:$I$587,2,0)</f>
        <v>בלוקי נייר</v>
      </c>
      <c r="E278" s="88">
        <f>VLOOKUP(D278,'חלוקת אחוזים לכל רמת קטגוריה'!$D$3:$J$69,7,0)</f>
        <v>1.4838709677419354E-3</v>
      </c>
      <c r="F278" s="27" t="str">
        <f>VLOOKUP(A278,מכרז!$A$5:$I$587,3,0)</f>
        <v>נייר ממו 9*9 ס'מ צבעו''מטרו'-צבעים בהירי</v>
      </c>
      <c r="G278" s="27" t="str">
        <f>VLOOKUP(A278,מכרז!$A$5:$I$587,4,0)</f>
        <v>נייר ממו 9*9 ס'מ צבעו''מטרו'-צבעים בהירי פתקיות ממו להשארת הודעות, תזכורות וכד'.
עשויות מנייר איכותי צבעוני גובה כללי 6 ס"מ (נייר 80 גרם). מתאים לכל המעמדים לניירות ממו</v>
      </c>
      <c r="H278" s="27">
        <f>VLOOKUP(A278,מכרז!$A$5:$I$587,5,0)</f>
        <v>0</v>
      </c>
      <c r="I278" s="27" t="str">
        <f>VLOOKUP(A278,מכרז!$A$5:$I$587,7,0)</f>
        <v>יח'</v>
      </c>
      <c r="J278" s="26">
        <f>VLOOKUP(A278,מכרז!$A$5:$I$587,8,0)</f>
        <v>1.6070311551724141</v>
      </c>
    </row>
    <row r="279" spans="1:10" ht="42.75" x14ac:dyDescent="0.2">
      <c r="A279" s="27">
        <v>276</v>
      </c>
      <c r="B279" s="39" t="str">
        <f>VLOOKUP(D279,'חלוקת אחוזים לכל רמת קטגוריה'!$D$3:$J$69,3,0)</f>
        <v>מוצרי נייר, לוחות ושקפים</v>
      </c>
      <c r="C279" s="39" t="str">
        <f>VLOOKUP(D279,'חלוקת אחוזים לכל רמת קטגוריה'!$D$3:$J$69,2,0)</f>
        <v>בלוקי נייר, מחברות ופנקסים</v>
      </c>
      <c r="D279" s="27" t="str">
        <f>VLOOKUP(A279,מכרז!$A$5:$I$587,2,0)</f>
        <v>בלוקי נייר</v>
      </c>
      <c r="E279" s="88">
        <f>VLOOKUP(D279,'חלוקת אחוזים לכל רמת קטגוריה'!$D$3:$J$69,7,0)</f>
        <v>1.4838709677419354E-3</v>
      </c>
      <c r="F279" s="27" t="str">
        <f>VLOOKUP(A279,מכרז!$A$5:$I$587,3,0)</f>
        <v>פיתקיות נדבקות</v>
      </c>
      <c r="G279" s="27" t="str">
        <f>VLOOKUP(A279,מכרז!$A$5:$I$587,4,0)</f>
        <v>פיתקיות נדבקות שורות צבעוני 660-5pk-ast 5*100</v>
      </c>
      <c r="H279" s="27">
        <f>VLOOKUP(A279,מכרז!$A$5:$I$587,5,0)</f>
        <v>0</v>
      </c>
      <c r="I279" s="27" t="str">
        <f>VLOOKUP(A279,מכרז!$A$5:$I$587,7,0)</f>
        <v>מארז</v>
      </c>
      <c r="J279" s="26">
        <f>VLOOKUP(A279,מכרז!$A$5:$I$587,8,0)</f>
        <v>45.734314499999996</v>
      </c>
    </row>
    <row r="280" spans="1:10" ht="42.75" x14ac:dyDescent="0.2">
      <c r="A280" s="27">
        <v>277</v>
      </c>
      <c r="B280" s="39" t="str">
        <f>VLOOKUP(D280,'חלוקת אחוזים לכל רמת קטגוריה'!$D$3:$J$69,3,0)</f>
        <v>מוצרי נייר, לוחות ושקפים</v>
      </c>
      <c r="C280" s="39" t="str">
        <f>VLOOKUP(D280,'חלוקת אחוזים לכל רמת קטגוריה'!$D$3:$J$69,2,0)</f>
        <v>בלוקי נייר, מחברות ופנקסים</v>
      </c>
      <c r="D280" s="27" t="str">
        <f>VLOOKUP(A280,מכרז!$A$5:$I$587,2,0)</f>
        <v>בלוקי נייר</v>
      </c>
      <c r="E280" s="88">
        <f>VLOOKUP(D280,'חלוקת אחוזים לכל רמת קטגוריה'!$D$3:$J$69,7,0)</f>
        <v>1.4838709677419354E-3</v>
      </c>
      <c r="F280" s="27" t="str">
        <f>VLOOKUP(A280,מכרז!$A$5:$I$587,3,0)</f>
        <v>מזכרית בצבע צהוב מידה 38*50 מ"מ 100 דפים בחבילה</v>
      </c>
      <c r="G280" s="27" t="str">
        <f>VLOOKUP(A280,מכרז!$A$5:$I$587,4,0)</f>
        <v>בלוק לתזכורות מנייר צהוב , דבק בקצה , 100 דפים בבלוק , הסרה ללא השארת סימן, גודל 50/38 מ"מ, 12 יחידות בסט</v>
      </c>
      <c r="H280" s="27">
        <f>VLOOKUP(A280,מכרז!$A$5:$I$587,5,0)</f>
        <v>0</v>
      </c>
      <c r="I280" s="27" t="str">
        <f>VLOOKUP(A280,מכרז!$A$5:$I$587,7,0)</f>
        <v>סט</v>
      </c>
      <c r="J280" s="26">
        <f>VLOOKUP(A280,מכרז!$A$5:$I$587,8,0)</f>
        <v>7.5589529400000002</v>
      </c>
    </row>
    <row r="281" spans="1:10" ht="42.75" x14ac:dyDescent="0.2">
      <c r="A281" s="27">
        <v>278</v>
      </c>
      <c r="B281" s="39" t="str">
        <f>VLOOKUP(D281,'חלוקת אחוזים לכל רמת קטגוריה'!$D$3:$J$69,3,0)</f>
        <v>מוצרי נייר, לוחות ושקפים</v>
      </c>
      <c r="C281" s="39" t="str">
        <f>VLOOKUP(D281,'חלוקת אחוזים לכל רמת קטגוריה'!$D$3:$J$69,2,0)</f>
        <v>בלוקי נייר, מחברות ופנקסים</v>
      </c>
      <c r="D281" s="27" t="str">
        <f>VLOOKUP(A281,מכרז!$A$5:$I$587,2,0)</f>
        <v>בלוקי נייר</v>
      </c>
      <c r="E281" s="88">
        <f>VLOOKUP(D281,'חלוקת אחוזים לכל רמת קטגוריה'!$D$3:$J$69,7,0)</f>
        <v>1.4838709677419354E-3</v>
      </c>
      <c r="F281" s="27" t="str">
        <f>VLOOKUP(A281,מכרז!$A$5:$I$587,3,0)</f>
        <v>מזכרית בצבע צהוב מידה 75*75 מ"מ 100 דפים בחבילה</v>
      </c>
      <c r="G281" s="27" t="str">
        <f>VLOOKUP(A281,מכרז!$A$5:$I$587,4,0)</f>
        <v>בלוק לתזכורות מנייר צהוב , דבק בקצה , 100 דפים בבלוק , הסרה ללא השארת סימן , גודל 75/75 מ"מ, 12 יחידות בסט</v>
      </c>
      <c r="H281" s="27">
        <f>VLOOKUP(A281,מכרז!$A$5:$I$587,5,0)</f>
        <v>0</v>
      </c>
      <c r="I281" s="27" t="str">
        <f>VLOOKUP(A281,מכרז!$A$5:$I$587,7,0)</f>
        <v>סט</v>
      </c>
      <c r="J281" s="26">
        <f>VLOOKUP(A281,מכרז!$A$5:$I$587,8,0)</f>
        <v>13.342730939999999</v>
      </c>
    </row>
    <row r="282" spans="1:10" ht="42.75" x14ac:dyDescent="0.2">
      <c r="A282" s="27">
        <v>279</v>
      </c>
      <c r="B282" s="39" t="str">
        <f>VLOOKUP(D282,'חלוקת אחוזים לכל רמת קטגוריה'!$D$3:$J$69,3,0)</f>
        <v>מוצרי נייר, לוחות ושקפים</v>
      </c>
      <c r="C282" s="39" t="str">
        <f>VLOOKUP(D282,'חלוקת אחוזים לכל רמת קטגוריה'!$D$3:$J$69,2,0)</f>
        <v>בלוקי נייר, מחברות ופנקסים</v>
      </c>
      <c r="D282" s="27" t="str">
        <f>VLOOKUP(A282,מכרז!$A$5:$I$587,2,0)</f>
        <v>בלוקי נייר</v>
      </c>
      <c r="E282" s="88">
        <f>VLOOKUP(D282,'חלוקת אחוזים לכל רמת קטגוריה'!$D$3:$J$69,7,0)</f>
        <v>1.4838709677419354E-3</v>
      </c>
      <c r="F282" s="27" t="str">
        <f>VLOOKUP(A282,מכרז!$A$5:$I$587,3,0)</f>
        <v>מזכרית בצבע צהוב מידה 125*75 מ"מ 100 דפים בחבילה</v>
      </c>
      <c r="G282" s="27" t="str">
        <f>VLOOKUP(A282,מכרז!$A$5:$I$587,4,0)</f>
        <v>בלוק לתזכורות מנייר צהוב , דבק בקצה , 100 דפים בבלוק , הסרה ללא השארת סימן , גודל 75/125 מ"מ, 12 יחידות בסט</v>
      </c>
      <c r="H282" s="27">
        <f>VLOOKUP(A282,מכרז!$A$5:$I$587,5,0)</f>
        <v>0</v>
      </c>
      <c r="I282" s="27" t="str">
        <f>VLOOKUP(A282,מכרז!$A$5:$I$587,7,0)</f>
        <v>סט</v>
      </c>
      <c r="J282" s="26">
        <f>VLOOKUP(A282,מכרז!$A$5:$I$587,8,0)</f>
        <v>17.791790939999998</v>
      </c>
    </row>
    <row r="283" spans="1:10" ht="42.75" x14ac:dyDescent="0.2">
      <c r="A283" s="27">
        <v>280</v>
      </c>
      <c r="B283" s="39" t="str">
        <f>VLOOKUP(D283,'חלוקת אחוזים לכל רמת קטגוריה'!$D$3:$J$69,3,0)</f>
        <v>מוצרי נייר, לוחות ושקפים</v>
      </c>
      <c r="C283" s="39" t="str">
        <f>VLOOKUP(D283,'חלוקת אחוזים לכל רמת קטגוריה'!$D$3:$J$69,2,0)</f>
        <v>בלוקי נייר, מחברות ופנקסים</v>
      </c>
      <c r="D283" s="27" t="str">
        <f>VLOOKUP(A283,מכרז!$A$5:$I$587,2,0)</f>
        <v>בלוקי נייר</v>
      </c>
      <c r="E283" s="88">
        <f>VLOOKUP(D283,'חלוקת אחוזים לכל רמת קטגוריה'!$D$3:$J$69,7,0)</f>
        <v>1.4838709677419354E-3</v>
      </c>
      <c r="F283" s="27" t="str">
        <f>VLOOKUP(A283,מכרז!$A$5:$I$587,3,0)</f>
        <v>נייר ממו צבעוני 9*9 ס"מ</v>
      </c>
      <c r="G283" s="27" t="str">
        <f>VLOOKUP(A283,מכרז!$A$5:$I$587,4,0)</f>
        <v>נייר ממו בגובה  4.2  ס"מ מינימום, בצבעים מעורבים , גודל 9/9, מתאים להודעות קצרות ותזכורות</v>
      </c>
      <c r="H283" s="27">
        <f>VLOOKUP(A283,מכרז!$A$5:$I$587,5,0)</f>
        <v>0</v>
      </c>
      <c r="I283" s="27" t="str">
        <f>VLOOKUP(A283,מכרז!$A$5:$I$587,7,0)</f>
        <v>חב'</v>
      </c>
      <c r="J283" s="26">
        <f>VLOOKUP(A283,מכרז!$A$5:$I$587,8,0)</f>
        <v>1.5126804</v>
      </c>
    </row>
    <row r="284" spans="1:10" ht="42.75" x14ac:dyDescent="0.2">
      <c r="A284" s="27">
        <v>281</v>
      </c>
      <c r="B284" s="39" t="str">
        <f>VLOOKUP(D284,'חלוקת אחוזים לכל רמת קטגוריה'!$D$3:$J$69,3,0)</f>
        <v>מוצרי נייר, לוחות ושקפים</v>
      </c>
      <c r="C284" s="39" t="str">
        <f>VLOOKUP(D284,'חלוקת אחוזים לכל רמת קטגוריה'!$D$3:$J$69,2,0)</f>
        <v>בלוקי נייר, מחברות ופנקסים</v>
      </c>
      <c r="D284" s="27" t="str">
        <f>VLOOKUP(A284,מכרז!$A$5:$I$587,2,0)</f>
        <v>בלוקי נייר</v>
      </c>
      <c r="E284" s="88">
        <f>VLOOKUP(D284,'חלוקת אחוזים לכל רמת קטגוריה'!$D$3:$J$69,7,0)</f>
        <v>1.4838709677419354E-3</v>
      </c>
      <c r="F284" s="27" t="str">
        <f>VLOOKUP(A284,מכרז!$A$5:$I$587,3,0)</f>
        <v>בלוק לבן לכתיבה 1/1 שורה 60 דף</v>
      </c>
      <c r="G284" s="27" t="str">
        <f>VLOOKUP(A284,מכרז!$A$5:$I$587,4,0)</f>
        <v>בלוק לכתיבה עם כריכה רכה, 60 דף בבלוק, 1/1 שורה, צבע לבן</v>
      </c>
      <c r="H284" s="27">
        <f>VLOOKUP(A284,מכרז!$A$5:$I$587,5,0)</f>
        <v>0</v>
      </c>
      <c r="I284" s="27" t="str">
        <f>VLOOKUP(A284,מכרז!$A$5:$I$587,7,0)</f>
        <v>יח'</v>
      </c>
      <c r="J284" s="26">
        <f>VLOOKUP(A284,מכרז!$A$5:$I$587,8,0)</f>
        <v>1.9242184500000001</v>
      </c>
    </row>
    <row r="285" spans="1:10" ht="42.75" x14ac:dyDescent="0.2">
      <c r="A285" s="27">
        <v>282</v>
      </c>
      <c r="B285" s="39" t="str">
        <f>VLOOKUP(D285,'חלוקת אחוזים לכל רמת קטגוריה'!$D$3:$J$69,3,0)</f>
        <v>מוצרי נייר, לוחות ושקפים</v>
      </c>
      <c r="C285" s="39" t="str">
        <f>VLOOKUP(D285,'חלוקת אחוזים לכל רמת קטגוריה'!$D$3:$J$69,2,0)</f>
        <v>בלוקי נייר, מחברות ופנקסים</v>
      </c>
      <c r="D285" s="27" t="str">
        <f>VLOOKUP(A285,מכרז!$A$5:$I$587,2,0)</f>
        <v>בלוקי נייר</v>
      </c>
      <c r="E285" s="88">
        <f>VLOOKUP(D285,'חלוקת אחוזים לכל רמת קטגוריה'!$D$3:$J$69,7,0)</f>
        <v>1.4838709677419354E-3</v>
      </c>
      <c r="F285" s="27" t="str">
        <f>VLOOKUP(A285,מכרז!$A$5:$I$587,3,0)</f>
        <v>בלוק לבן לכתיבה 1/1 שורה 60 דף</v>
      </c>
      <c r="G285" s="27" t="str">
        <f>VLOOKUP(A285,מכרז!$A$5:$I$587,4,0)</f>
        <v>בלוק לכתיבה עם כריכה רכה, 60 דף בבלוק, 1/1 שורה, צבע לבן. 10 יח' בחבילה</v>
      </c>
      <c r="H285" s="27">
        <f>VLOOKUP(A285,מכרז!$A$5:$I$587,5,0)</f>
        <v>0</v>
      </c>
      <c r="I285" s="27" t="str">
        <f>VLOOKUP(A285,מכרז!$A$5:$I$587,7,0)</f>
        <v>סט</v>
      </c>
      <c r="J285" s="26">
        <f>VLOOKUP(A285,מכרז!$A$5:$I$587,8,0)</f>
        <v>19.130958</v>
      </c>
    </row>
    <row r="286" spans="1:10" ht="42.75" x14ac:dyDescent="0.2">
      <c r="A286" s="27">
        <v>283</v>
      </c>
      <c r="B286" s="39" t="str">
        <f>VLOOKUP(D286,'חלוקת אחוזים לכל רמת קטגוריה'!$D$3:$J$69,3,0)</f>
        <v>מוצרי נייר, לוחות ושקפים</v>
      </c>
      <c r="C286" s="39" t="str">
        <f>VLOOKUP(D286,'חלוקת אחוזים לכל רמת קטגוריה'!$D$3:$J$69,2,0)</f>
        <v>בלוקי נייר, מחברות ופנקסים</v>
      </c>
      <c r="D286" s="27" t="str">
        <f>VLOOKUP(A286,מכרז!$A$5:$I$587,2,0)</f>
        <v>בלוקי נייר</v>
      </c>
      <c r="E286" s="88">
        <f>VLOOKUP(D286,'חלוקת אחוזים לכל רמת קטגוריה'!$D$3:$J$69,7,0)</f>
        <v>1.4838709677419354E-3</v>
      </c>
      <c r="F286" s="27" t="str">
        <f>VLOOKUP(A286,מכרז!$A$5:$I$587,3,0)</f>
        <v>בלוק לבן לכתיבה 1/2 שורה 60 דף</v>
      </c>
      <c r="G286" s="27" t="str">
        <f>VLOOKUP(A286,מכרז!$A$5:$I$587,4,0)</f>
        <v>בלוק לכתיבה עם כריכה רכה ,60 דף בבלוק , 1/2 שורה, צבע לבן</v>
      </c>
      <c r="H286" s="27">
        <f>VLOOKUP(A286,מכרז!$A$5:$I$587,5,0)</f>
        <v>0</v>
      </c>
      <c r="I286" s="27" t="str">
        <f>VLOOKUP(A286,מכרז!$A$5:$I$587,7,0)</f>
        <v>יח'</v>
      </c>
      <c r="J286" s="26">
        <f>VLOOKUP(A286,מכרז!$A$5:$I$587,8,0)</f>
        <v>1.0010384999999999</v>
      </c>
    </row>
    <row r="287" spans="1:10" ht="42.75" x14ac:dyDescent="0.2">
      <c r="A287" s="27">
        <v>284</v>
      </c>
      <c r="B287" s="39" t="str">
        <f>VLOOKUP(D287,'חלוקת אחוזים לכל רמת קטגוריה'!$D$3:$J$69,3,0)</f>
        <v>מוצרי נייר, לוחות ושקפים</v>
      </c>
      <c r="C287" s="39" t="str">
        <f>VLOOKUP(D287,'חלוקת אחוזים לכל רמת קטגוריה'!$D$3:$J$69,2,0)</f>
        <v>בלוקי נייר, מחברות ופנקסים</v>
      </c>
      <c r="D287" s="27" t="str">
        <f>VLOOKUP(A287,מכרז!$A$5:$I$587,2,0)</f>
        <v>בלוקי נייר</v>
      </c>
      <c r="E287" s="88">
        <f>VLOOKUP(D287,'חלוקת אחוזים לכל רמת קטגוריה'!$D$3:$J$69,7,0)</f>
        <v>1.4838709677419354E-3</v>
      </c>
      <c r="F287" s="27" t="str">
        <f>VLOOKUP(A287,מכרז!$A$5:$I$587,3,0)</f>
        <v>בלוק לבן לכתיבה 1/2 שורה 60 דף</v>
      </c>
      <c r="G287" s="27" t="str">
        <f>VLOOKUP(A287,מכרז!$A$5:$I$587,4,0)</f>
        <v>בלוק לכתיבה עם כריכה רכה, 60 דף בבלוק, 1/2 שורה, צבע לבן. 10 יח' בחבילה</v>
      </c>
      <c r="H287" s="27">
        <f>VLOOKUP(A287,מכרז!$A$5:$I$587,5,0)</f>
        <v>0</v>
      </c>
      <c r="I287" s="27" t="str">
        <f>VLOOKUP(A287,מכרז!$A$5:$I$587,7,0)</f>
        <v>סט</v>
      </c>
      <c r="J287" s="26">
        <f>VLOOKUP(A287,מכרז!$A$5:$I$587,8,0)</f>
        <v>10.01805579310345</v>
      </c>
    </row>
    <row r="288" spans="1:10" ht="42.75" x14ac:dyDescent="0.2">
      <c r="A288" s="27">
        <v>285</v>
      </c>
      <c r="B288" s="39" t="str">
        <f>VLOOKUP(D288,'חלוקת אחוזים לכל רמת קטגוריה'!$D$3:$J$69,3,0)</f>
        <v>מוצרי נייר, לוחות ושקפים</v>
      </c>
      <c r="C288" s="39" t="str">
        <f>VLOOKUP(D288,'חלוקת אחוזים לכל רמת קטגוריה'!$D$3:$J$69,2,0)</f>
        <v>בלוקי נייר, מחברות ופנקסים</v>
      </c>
      <c r="D288" s="27" t="str">
        <f>VLOOKUP(A288,מכרז!$A$5:$I$587,2,0)</f>
        <v>בלוקי נייר</v>
      </c>
      <c r="E288" s="88">
        <f>VLOOKUP(D288,'חלוקת אחוזים לכל רמת קטגוריה'!$D$3:$J$69,7,0)</f>
        <v>1.4838709677419354E-3</v>
      </c>
      <c r="F288" s="27" t="str">
        <f>VLOOKUP(A288,מכרז!$A$5:$I$587,3,0)</f>
        <v>בלוק לבן לכתיבה 3/4 שורה 60 דף</v>
      </c>
      <c r="G288" s="27" t="str">
        <f>VLOOKUP(A288,מכרז!$A$5:$I$587,4,0)</f>
        <v>בלוק לכתיבה עם כריכה רכה ,60 דף בבלוק , 3/4 שורה, צבע לבן</v>
      </c>
      <c r="H288" s="27">
        <f>VLOOKUP(A288,מכרז!$A$5:$I$587,5,0)</f>
        <v>0</v>
      </c>
      <c r="I288" s="27" t="str">
        <f>VLOOKUP(A288,מכרז!$A$5:$I$587,7,0)</f>
        <v>יח'</v>
      </c>
      <c r="J288" s="26">
        <f>VLOOKUP(A288,מכרז!$A$5:$I$587,8,0)</f>
        <v>1.4148010800000002</v>
      </c>
    </row>
    <row r="289" spans="1:10" ht="42.75" x14ac:dyDescent="0.2">
      <c r="A289" s="27">
        <v>286</v>
      </c>
      <c r="B289" s="39" t="str">
        <f>VLOOKUP(D289,'חלוקת אחוזים לכל רמת קטגוריה'!$D$3:$J$69,3,0)</f>
        <v>מוצרי נייר, לוחות ושקפים</v>
      </c>
      <c r="C289" s="39" t="str">
        <f>VLOOKUP(D289,'חלוקת אחוזים לכל רמת קטגוריה'!$D$3:$J$69,2,0)</f>
        <v>בלוקי נייר, מחברות ופנקסים</v>
      </c>
      <c r="D289" s="27" t="str">
        <f>VLOOKUP(A289,מכרז!$A$5:$I$587,2,0)</f>
        <v>בלוקי נייר</v>
      </c>
      <c r="E289" s="88">
        <f>VLOOKUP(D289,'חלוקת אחוזים לכל רמת קטגוריה'!$D$3:$J$69,7,0)</f>
        <v>1.4838709677419354E-3</v>
      </c>
      <c r="F289" s="27" t="str">
        <f>VLOOKUP(A289,מכרז!$A$5:$I$587,3,0)</f>
        <v>בלוק לבן לכתיבה 3/4 שורה 60 דף</v>
      </c>
      <c r="G289" s="27" t="str">
        <f>VLOOKUP(A289,מכרז!$A$5:$I$587,4,0)</f>
        <v>בלוק לכתיבה עם כריכה רכה, 60 דף בבלוק, 3/4 שורה, צבע לבן. 10 יח' בחבילה</v>
      </c>
      <c r="H289" s="27">
        <f>VLOOKUP(A289,מכרז!$A$5:$I$587,5,0)</f>
        <v>0</v>
      </c>
      <c r="I289" s="27" t="str">
        <f>VLOOKUP(A289,מכרז!$A$5:$I$587,7,0)</f>
        <v>סט</v>
      </c>
      <c r="J289" s="26">
        <f>VLOOKUP(A289,מכרז!$A$5:$I$587,8,0)</f>
        <v>14.1480108</v>
      </c>
    </row>
    <row r="290" spans="1:10" ht="42.75" x14ac:dyDescent="0.2">
      <c r="A290" s="27">
        <v>287</v>
      </c>
      <c r="B290" s="39" t="str">
        <f>VLOOKUP(D290,'חלוקת אחוזים לכל רמת קטגוריה'!$D$3:$J$69,3,0)</f>
        <v>מוצרי נייר, לוחות ושקפים</v>
      </c>
      <c r="C290" s="39" t="str">
        <f>VLOOKUP(D290,'חלוקת אחוזים לכל רמת קטגוריה'!$D$3:$J$69,2,0)</f>
        <v>בלוקי נייר, מחברות ופנקסים</v>
      </c>
      <c r="D290" s="27" t="str">
        <f>VLOOKUP(A290,מכרז!$A$5:$I$587,2,0)</f>
        <v>בלוקי נייר</v>
      </c>
      <c r="E290" s="88">
        <f>VLOOKUP(D290,'חלוקת אחוזים לכל רמת קטגוריה'!$D$3:$J$69,7,0)</f>
        <v>1.4838709677419354E-3</v>
      </c>
      <c r="F290" s="27" t="str">
        <f>VLOOKUP(A290,מכרז!$A$5:$I$587,3,0)</f>
        <v>בלוק לבן לכתיבה במידה A4 שורה / משובץ 50 דף</v>
      </c>
      <c r="G290" s="27" t="str">
        <f>VLOOKUP(A290,מכרז!$A$5:$I$587,4,0)</f>
        <v>בלוק נייר לכתיבה A4, שורה/משובץ, צבע לבן, 50 דף בבלוק</v>
      </c>
      <c r="H290" s="27">
        <f>VLOOKUP(A290,מכרז!$A$5:$I$587,5,0)</f>
        <v>0</v>
      </c>
      <c r="I290" s="27" t="str">
        <f>VLOOKUP(A290,מכרז!$A$5:$I$587,7,0)</f>
        <v>יח'</v>
      </c>
      <c r="J290" s="26">
        <f>VLOOKUP(A290,מכרז!$A$5:$I$587,8,0)</f>
        <v>1.1856744899999998</v>
      </c>
    </row>
    <row r="291" spans="1:10" ht="57" x14ac:dyDescent="0.2">
      <c r="A291" s="27">
        <v>288</v>
      </c>
      <c r="B291" s="39" t="str">
        <f>VLOOKUP(D291,'חלוקת אחוזים לכל רמת קטגוריה'!$D$3:$J$69,3,0)</f>
        <v>מוצרי נייר, לוחות ושקפים</v>
      </c>
      <c r="C291" s="39" t="str">
        <f>VLOOKUP(D291,'חלוקת אחוזים לכל רמת קטגוריה'!$D$3:$J$69,2,0)</f>
        <v>בלוקי נייר, מחברות ופנקסים</v>
      </c>
      <c r="D291" s="27" t="str">
        <f>VLOOKUP(A291,מכרז!$A$5:$I$587,2,0)</f>
        <v>בלוקי נייר</v>
      </c>
      <c r="E291" s="88">
        <f>VLOOKUP(D291,'חלוקת אחוזים לכל רמת קטגוריה'!$D$3:$J$69,7,0)</f>
        <v>1.4838709677419354E-3</v>
      </c>
      <c r="F291" s="27" t="str">
        <f>VLOOKUP(A291,מכרז!$A$5:$I$587,3,0)</f>
        <v>בלוק מנייר % 100 ממוחזר לכתיבה בצבע טבעי במידה A4  שורה / משובץ 50 דף</v>
      </c>
      <c r="G291" s="27" t="str">
        <f>VLOOKUP(A291,מכרז!$A$5:$I$587,4,0)</f>
        <v>בלוק לכתיבה במידה A4 מנייר % 100 ממוחזר בצבע טבעי בדרגת לובן לפחות ISO  63 במשקל מרחבי 75 עד 80 גר' שורה / משובץ 50 דף בבלוק</v>
      </c>
      <c r="H291" s="27">
        <f>VLOOKUP(A291,מכרז!$A$5:$I$587,5,0)</f>
        <v>0</v>
      </c>
      <c r="I291" s="27" t="str">
        <f>VLOOKUP(A291,מכרז!$A$5:$I$587,7,0)</f>
        <v>יח'</v>
      </c>
      <c r="J291" s="26">
        <f>VLOOKUP(A291,מכרז!$A$5:$I$587,8,0)</f>
        <v>1.1856744899999998</v>
      </c>
    </row>
    <row r="292" spans="1:10" ht="57" x14ac:dyDescent="0.2">
      <c r="A292" s="27">
        <v>289</v>
      </c>
      <c r="B292" s="39" t="str">
        <f>VLOOKUP(D292,'חלוקת אחוזים לכל רמת קטגוריה'!$D$3:$J$69,3,0)</f>
        <v>מוצרי נייר, לוחות ושקפים</v>
      </c>
      <c r="C292" s="39" t="str">
        <f>VLOOKUP(D292,'חלוקת אחוזים לכל רמת קטגוריה'!$D$3:$J$69,2,0)</f>
        <v>בלוקי נייר, מחברות ופנקסים</v>
      </c>
      <c r="D292" s="27" t="str">
        <f>VLOOKUP(A292,מכרז!$A$5:$I$587,2,0)</f>
        <v>בלוקי נייר</v>
      </c>
      <c r="E292" s="88">
        <f>VLOOKUP(D292,'חלוקת אחוזים לכל רמת קטגוריה'!$D$3:$J$69,7,0)</f>
        <v>1.4838709677419354E-3</v>
      </c>
      <c r="F292" s="27" t="str">
        <f>VLOOKUP(A292,מכרז!$A$5:$I$587,3,0)</f>
        <v>בלוק מנייר % 100 ממוחזר לכתיבה בצבע טבעי במידה A5  שורה / משובץ 50 דף</v>
      </c>
      <c r="G292" s="27" t="str">
        <f>VLOOKUP(A292,מכרז!$A$5:$I$587,4,0)</f>
        <v>בלוק לכתיבה במידה A5 מנייר % 100 ממוחזר בצבע טבעי בדרגת לובן לפחות ISO  63 במשקל מרחבי 75 עד 80 גר' שורה / משובץ 50 דף בבלוק</v>
      </c>
      <c r="H292" s="27">
        <f>VLOOKUP(A292,מכרז!$A$5:$I$587,5,0)</f>
        <v>0</v>
      </c>
      <c r="I292" s="27" t="str">
        <f>VLOOKUP(A292,מכרז!$A$5:$I$587,7,0)</f>
        <v>יח'</v>
      </c>
      <c r="J292" s="26">
        <f>VLOOKUP(A292,מכרז!$A$5:$I$587,8,0)</f>
        <v>0.75589529399999988</v>
      </c>
    </row>
    <row r="293" spans="1:10" ht="42.75" x14ac:dyDescent="0.2">
      <c r="A293" s="27">
        <v>290</v>
      </c>
      <c r="B293" s="39" t="str">
        <f>VLOOKUP(D293,'חלוקת אחוזים לכל רמת קטגוריה'!$D$3:$J$69,3,0)</f>
        <v>מוצרי נייר, לוחות ושקפים</v>
      </c>
      <c r="C293" s="39" t="str">
        <f>VLOOKUP(D293,'חלוקת אחוזים לכל רמת קטגוריה'!$D$3:$J$69,2,0)</f>
        <v>בלוקי נייר, מחברות ופנקסים</v>
      </c>
      <c r="D293" s="27" t="str">
        <f>VLOOKUP(A293,מכרז!$A$5:$I$587,2,0)</f>
        <v>בלוקי נייר</v>
      </c>
      <c r="E293" s="88">
        <f>VLOOKUP(D293,'חלוקת אחוזים לכל רמת קטגוריה'!$D$3:$J$69,7,0)</f>
        <v>1.4838709677419354E-3</v>
      </c>
      <c r="F293" s="27" t="str">
        <f>VLOOKUP(A293,מכרז!$A$5:$I$587,3,0)</f>
        <v>בלוק ללוח הרצאה 70/100 50 גליונות בבלוק</v>
      </c>
      <c r="G293" s="27" t="str">
        <f>VLOOKUP(A293,מכרז!$A$5:$I$587,4,0)</f>
        <v>בלוק נייר בגודל 100/70 ס"מ, מתאים ללוח פליפ צארט, 50 גיליונות בבלוק</v>
      </c>
      <c r="H293" s="27">
        <f>VLOOKUP(A293,מכרז!$A$5:$I$587,5,0)</f>
        <v>0</v>
      </c>
      <c r="I293" s="27" t="str">
        <f>VLOOKUP(A293,מכרז!$A$5:$I$587,7,0)</f>
        <v>יח'</v>
      </c>
      <c r="J293" s="26">
        <f>VLOOKUP(A293,מכרז!$A$5:$I$587,8,0)</f>
        <v>21.105000000000004</v>
      </c>
    </row>
    <row r="294" spans="1:10" ht="42.75" x14ac:dyDescent="0.2">
      <c r="A294" s="27">
        <v>291</v>
      </c>
      <c r="B294" s="39" t="str">
        <f>VLOOKUP(D294,'חלוקת אחוזים לכל רמת קטגוריה'!$D$3:$J$69,3,0)</f>
        <v>מוצרי נייר, לוחות ושקפים</v>
      </c>
      <c r="C294" s="39" t="str">
        <f>VLOOKUP(D294,'חלוקת אחוזים לכל רמת קטגוריה'!$D$3:$J$69,2,0)</f>
        <v>בלוקי נייר, מחברות ופנקסים</v>
      </c>
      <c r="D294" s="27" t="str">
        <f>VLOOKUP(A294,מכרז!$A$5:$I$587,2,0)</f>
        <v>בלוקי נייר</v>
      </c>
      <c r="E294" s="88">
        <f>VLOOKUP(D294,'חלוקת אחוזים לכל רמת קטגוריה'!$D$3:$J$69,7,0)</f>
        <v>1.4838709677419354E-3</v>
      </c>
      <c r="F294" s="27" t="str">
        <f>VLOOKUP(A294,מכרז!$A$5:$I$587,3,0)</f>
        <v>בלוק נייר לכתיבה צהוב שורה / משובץ מידה A4  מכיל 50 דף</v>
      </c>
      <c r="G294" s="27" t="str">
        <f>VLOOKUP(A294,מכרז!$A$5:$I$587,4,0)</f>
        <v>בלוק נייר לכתיבה A4, שורה/משובץ, צבע צהוב, 50 דף בבלוק</v>
      </c>
      <c r="H294" s="27">
        <f>VLOOKUP(A294,מכרז!$A$5:$I$587,5,0)</f>
        <v>0</v>
      </c>
      <c r="I294" s="27" t="str">
        <f>VLOOKUP(A294,מכרז!$A$5:$I$587,7,0)</f>
        <v>יח'</v>
      </c>
      <c r="J294" s="26">
        <f>VLOOKUP(A294,מכרז!$A$5:$I$587,8,0)</f>
        <v>1.2902274</v>
      </c>
    </row>
    <row r="295" spans="1:10" ht="42.75" x14ac:dyDescent="0.2">
      <c r="A295" s="27">
        <v>292</v>
      </c>
      <c r="B295" s="39" t="str">
        <f>VLOOKUP(D295,'חלוקת אחוזים לכל רמת קטגוריה'!$D$3:$J$69,3,0)</f>
        <v>מוצרי נייר, לוחות ושקפים</v>
      </c>
      <c r="C295" s="39" t="str">
        <f>VLOOKUP(D295,'חלוקת אחוזים לכל רמת קטגוריה'!$D$3:$J$69,2,0)</f>
        <v>בלוקי נייר, מחברות ופנקסים</v>
      </c>
      <c r="D295" s="27" t="str">
        <f>VLOOKUP(A295,מכרז!$A$5:$I$587,2,0)</f>
        <v>בלוקי נייר</v>
      </c>
      <c r="E295" s="88">
        <f>VLOOKUP(D295,'חלוקת אחוזים לכל רמת קטגוריה'!$D$3:$J$69,7,0)</f>
        <v>1.4838709677419354E-3</v>
      </c>
      <c r="F295" s="27" t="str">
        <f>VLOOKUP(A295,מכרז!$A$5:$I$587,3,0)</f>
        <v>בלוק נייר לכתיבה צהוב שורה / משובץ מידה A4  מכיל 50 דף</v>
      </c>
      <c r="G295" s="27" t="str">
        <f>VLOOKUP(A295,מכרז!$A$5:$I$587,4,0)</f>
        <v>בלוק נייר לכתיבה A4, שורה/משובץ, צבע צהוב, 50 דף בבלוק. 10 יח' בסט</v>
      </c>
      <c r="H295" s="27">
        <f>VLOOKUP(A295,מכרז!$A$5:$I$587,5,0)</f>
        <v>0</v>
      </c>
      <c r="I295" s="27" t="str">
        <f>VLOOKUP(A295,מכרז!$A$5:$I$587,7,0)</f>
        <v>סט</v>
      </c>
      <c r="J295" s="26">
        <f>VLOOKUP(A295,מכרז!$A$5:$I$587,8,0)</f>
        <v>11.856744900000001</v>
      </c>
    </row>
    <row r="296" spans="1:10" ht="85.5" x14ac:dyDescent="0.2">
      <c r="A296" s="27">
        <v>293</v>
      </c>
      <c r="B296" s="39" t="str">
        <f>VLOOKUP(D296,'חלוקת אחוזים לכל רמת קטגוריה'!$D$3:$J$69,3,0)</f>
        <v>מוצרי נייר, לוחות ושקפים</v>
      </c>
      <c r="C296" s="39" t="str">
        <f>VLOOKUP(D296,'חלוקת אחוזים לכל רמת קטגוריה'!$D$3:$J$69,2,0)</f>
        <v>בלוקי נייר, מחברות ופנקסים</v>
      </c>
      <c r="D296" s="27" t="str">
        <f>VLOOKUP(A296,מכרז!$A$5:$I$587,2,0)</f>
        <v>בלוקי נייר</v>
      </c>
      <c r="E296" s="88">
        <f>VLOOKUP(D296,'חלוקת אחוזים לכל רמת קטגוריה'!$D$3:$J$69,7,0)</f>
        <v>1.4838709677419354E-3</v>
      </c>
      <c r="F296" s="27" t="str">
        <f>VLOOKUP(A296,מכרז!$A$5:$I$587,3,0)</f>
        <v>בלוק נייר לכתיבה צהוב/לבן מידה A4 ספירלה עליונה, כריכת קרטון עליונה ותחתונה, שורה, מכיל 70 דף</v>
      </c>
      <c r="G296" s="27" t="str">
        <f>VLOOKUP(A296,מכרז!$A$5:$I$587,4,0)</f>
        <v xml:space="preserve">בלוק נייר לכתיבה צהוב/לבן מידה A4 ספירלה עליונה, כריכת קרטון עליונה ותחתונה, שורה, מכיל 70 דף בלוק ספירל אוקספורד צהוב, מנייר איכותי משקל 80 גרם. בלוק Oxford נוחים לכתיבה משני צידי הנייר. </v>
      </c>
      <c r="H296" s="27" t="str">
        <f>VLOOKUP(A296,מכרז!$A$5:$I$587,5,0)</f>
        <v>OXFORD , CAMPUS ,CLASSIC</v>
      </c>
      <c r="I296" s="27" t="str">
        <f>VLOOKUP(A296,מכרז!$A$5:$I$587,7,0)</f>
        <v>יח'</v>
      </c>
      <c r="J296" s="26">
        <f>VLOOKUP(A296,מכרז!$A$5:$I$587,8,0)</f>
        <v>6.669140940000001</v>
      </c>
    </row>
    <row r="297" spans="1:10" ht="71.25" x14ac:dyDescent="0.2">
      <c r="A297" s="27">
        <v>294</v>
      </c>
      <c r="B297" s="39" t="str">
        <f>VLOOKUP(D297,'חלוקת אחוזים לכל רמת קטגוריה'!$D$3:$J$69,3,0)</f>
        <v>מוצרי נייר, לוחות ושקפים</v>
      </c>
      <c r="C297" s="39" t="str">
        <f>VLOOKUP(D297,'חלוקת אחוזים לכל רמת קטגוריה'!$D$3:$J$69,2,0)</f>
        <v>בלוקי נייר, מחברות ופנקסים</v>
      </c>
      <c r="D297" s="27" t="str">
        <f>VLOOKUP(A297,מכרז!$A$5:$I$587,2,0)</f>
        <v>בלוקי נייר</v>
      </c>
      <c r="E297" s="88">
        <f>VLOOKUP(D297,'חלוקת אחוזים לכל רמת קטגוריה'!$D$3:$J$69,7,0)</f>
        <v>1.4838709677419354E-3</v>
      </c>
      <c r="F297" s="27" t="str">
        <f>VLOOKUP(A297,מכרז!$A$5:$I$587,3,0)</f>
        <v>בלוק מנייר % 100 ממוחזר לכתיבה בצבע טבעי במידה 4A  ספירלה עליונה, כריכת קרטון עליונה ותחתונה, שורה, מכיל 70 עד 80 דף.</v>
      </c>
      <c r="G297" s="27" t="str">
        <f>VLOOKUP(A297,מכרז!$A$5:$I$587,4,0)</f>
        <v>בלוק במידה 4 A מנייר % 100 ממוחזר לכתיבה בצבע טבעי בדרגת לובן לפחות ISO  63 במשקל מרחבי 75 עד 80 גר' . ספירלה עליונה, כריכת קרטון עליונה ותחתונה, שורה, מכיל 70 עד 80 דף.</v>
      </c>
      <c r="H297" s="27">
        <f>VLOOKUP(A297,מכרז!$A$5:$I$587,5,0)</f>
        <v>0</v>
      </c>
      <c r="I297" s="27" t="str">
        <f>VLOOKUP(A297,מכרז!$A$5:$I$587,7,0)</f>
        <v>יח'</v>
      </c>
      <c r="J297" s="26">
        <f>VLOOKUP(A297,מכרז!$A$5:$I$587,8,0)</f>
        <v>6.669140940000001</v>
      </c>
    </row>
    <row r="298" spans="1:10" ht="42.75" x14ac:dyDescent="0.2">
      <c r="A298" s="27">
        <v>295</v>
      </c>
      <c r="B298" s="39" t="str">
        <f>VLOOKUP(D298,'חלוקת אחוזים לכל רמת קטגוריה'!$D$3:$J$69,3,0)</f>
        <v>מוצרי נייר, לוחות ושקפים</v>
      </c>
      <c r="C298" s="39" t="str">
        <f>VLOOKUP(D298,'חלוקת אחוזים לכל רמת קטגוריה'!$D$3:$J$69,2,0)</f>
        <v>בלוקי נייר, מחברות ופנקסים</v>
      </c>
      <c r="D298" s="27" t="str">
        <f>VLOOKUP(A298,מכרז!$A$5:$I$587,2,0)</f>
        <v>בלוקי נייר</v>
      </c>
      <c r="E298" s="88">
        <f>VLOOKUP(D298,'חלוקת אחוזים לכל רמת קטגוריה'!$D$3:$J$69,7,0)</f>
        <v>1.4838709677419354E-3</v>
      </c>
      <c r="F298" s="27" t="str">
        <f>VLOOKUP(A298,מכרז!$A$5:$I$587,3,0)</f>
        <v>בלוק נייר לכתיבה צהוב שורה / משובץ מידה A5 מכיל 50 דף</v>
      </c>
      <c r="G298" s="27" t="str">
        <f>VLOOKUP(A298,מכרז!$A$5:$I$587,4,0)</f>
        <v>בלוק נייר לכתיבה A5, שורה / משובץ, צבע צהוב , 50 דף בבלוק</v>
      </c>
      <c r="H298" s="27">
        <f>VLOOKUP(A298,מכרז!$A$5:$I$587,5,0)</f>
        <v>0</v>
      </c>
      <c r="I298" s="27" t="str">
        <f>VLOOKUP(A298,מכרז!$A$5:$I$587,7,0)</f>
        <v>יח'</v>
      </c>
      <c r="J298" s="26">
        <f>VLOOKUP(A298,מכרז!$A$5:$I$587,8,0)</f>
        <v>0.75589529399999988</v>
      </c>
    </row>
    <row r="299" spans="1:10" ht="42.75" x14ac:dyDescent="0.2">
      <c r="A299" s="27">
        <v>296</v>
      </c>
      <c r="B299" s="39" t="str">
        <f>VLOOKUP(D299,'חלוקת אחוזים לכל רמת קטגוריה'!$D$3:$J$69,3,0)</f>
        <v>מוצרי נייר, לוחות ושקפים</v>
      </c>
      <c r="C299" s="39" t="str">
        <f>VLOOKUP(D299,'חלוקת אחוזים לכל רמת קטגוריה'!$D$3:$J$69,2,0)</f>
        <v>בלוקי נייר, מחברות ופנקסים</v>
      </c>
      <c r="D299" s="27" t="str">
        <f>VLOOKUP(A299,מכרז!$A$5:$I$587,2,0)</f>
        <v>בלוקי נייר</v>
      </c>
      <c r="E299" s="88">
        <f>VLOOKUP(D299,'חלוקת אחוזים לכל רמת קטגוריה'!$D$3:$J$69,7,0)</f>
        <v>1.4838709677419354E-3</v>
      </c>
      <c r="F299" s="27" t="str">
        <f>VLOOKUP(A299,מכרז!$A$5:$I$587,3,0)</f>
        <v>בלוק נייר לכתיבה צהוב שורה / משובץ מידה A5 מכיל 50 דף</v>
      </c>
      <c r="G299" s="27" t="str">
        <f>VLOOKUP(A299,מכרז!$A$5:$I$587,4,0)</f>
        <v>בלוק נייר לכתיבה A5, שורה / משובץ, צבע צהוב, 50 דף בבלוק. 10 יח' בסט</v>
      </c>
      <c r="H299" s="27">
        <f>VLOOKUP(A299,מכרז!$A$5:$I$587,5,0)</f>
        <v>0</v>
      </c>
      <c r="I299" s="27" t="str">
        <f>VLOOKUP(A299,מכרז!$A$5:$I$587,7,0)</f>
        <v>סט</v>
      </c>
      <c r="J299" s="26">
        <f>VLOOKUP(A299,מכרז!$A$5:$I$587,8,0)</f>
        <v>7.5589529400000002</v>
      </c>
    </row>
    <row r="300" spans="1:10" ht="57" x14ac:dyDescent="0.2">
      <c r="A300" s="27">
        <v>297</v>
      </c>
      <c r="B300" s="39" t="str">
        <f>VLOOKUP(D300,'חלוקת אחוזים לכל רמת קטגוריה'!$D$3:$J$69,3,0)</f>
        <v>מוצרי נייר, לוחות ושקפים</v>
      </c>
      <c r="C300" s="39" t="str">
        <f>VLOOKUP(D300,'חלוקת אחוזים לכל רמת קטגוריה'!$D$3:$J$69,2,0)</f>
        <v>בלוקי נייר, מחברות ופנקסים</v>
      </c>
      <c r="D300" s="27" t="str">
        <f>VLOOKUP(A300,מכרז!$A$5:$I$587,2,0)</f>
        <v>בלוקי נייר</v>
      </c>
      <c r="E300" s="88">
        <f>VLOOKUP(D300,'חלוקת אחוזים לכל רמת קטגוריה'!$D$3:$J$69,7,0)</f>
        <v>1.4838709677419354E-3</v>
      </c>
      <c r="F300" s="27" t="str">
        <f>VLOOKUP(A300,מכרז!$A$5:$I$587,3,0)</f>
        <v>בלוק נייר לכתיבה צהוב/לבן מידה A5 ספירלה עליונה, כריכת קרטון עליונה ותחתונה, שורה, מכיל 120 דף</v>
      </c>
      <c r="G300" s="27" t="str">
        <f>VLOOKUP(A300,מכרז!$A$5:$I$587,4,0)</f>
        <v>בלוק נייר לכתיבה צהוב/לבן מידה A5 ספירלה עליונה, כריכת קרטון עליונה ותחתונה, שורה, מכיל 120 דף</v>
      </c>
      <c r="H300" s="27" t="str">
        <f>VLOOKUP(A300,מכרז!$A$5:$I$587,5,0)</f>
        <v>OXFORD, CAMPUS, CLASSIC</v>
      </c>
      <c r="I300" s="27" t="str">
        <f>VLOOKUP(A300,מכרז!$A$5:$I$587,7,0)</f>
        <v>יח'</v>
      </c>
      <c r="J300" s="26">
        <f>VLOOKUP(A300,מכרז!$A$5:$I$587,8,0)</f>
        <v>4.6581658199999998</v>
      </c>
    </row>
    <row r="301" spans="1:10" ht="42.75" x14ac:dyDescent="0.2">
      <c r="A301" s="27">
        <v>298</v>
      </c>
      <c r="B301" s="39" t="str">
        <f>VLOOKUP(D301,'חלוקת אחוזים לכל רמת קטגוריה'!$D$3:$J$69,3,0)</f>
        <v>מוצרי נייר, לוחות ושקפים</v>
      </c>
      <c r="C301" s="39" t="str">
        <f>VLOOKUP(D301,'חלוקת אחוזים לכל רמת קטגוריה'!$D$3:$J$69,2,0)</f>
        <v>בלוקי נייר, מחברות ופנקסים</v>
      </c>
      <c r="D301" s="27" t="str">
        <f>VLOOKUP(A301,מכרז!$A$5:$I$587,2,0)</f>
        <v>בלוקי נייר</v>
      </c>
      <c r="E301" s="88">
        <f>VLOOKUP(D301,'חלוקת אחוזים לכל רמת קטגוריה'!$D$3:$J$69,7,0)</f>
        <v>1.4838709677419354E-3</v>
      </c>
      <c r="F301" s="27" t="str">
        <f>VLOOKUP(A301,מכרז!$A$5:$I$587,3,0)</f>
        <v>מזכרית  73*73 מ'מ 12 יח' צהוב  654</v>
      </c>
      <c r="G301" s="27" t="str">
        <f>VLOOKUP(A301,מכרז!$A$5:$I$587,4,0)</f>
        <v>מזכרית 3M 73*73 מ'מ 12 יח' צהוב</v>
      </c>
      <c r="H301" s="27" t="str">
        <f>VLOOKUP(A301,מכרז!$A$5:$I$587,5,0)</f>
        <v>3M</v>
      </c>
      <c r="I301" s="27" t="str">
        <f>VLOOKUP(A301,מכרז!$A$5:$I$587,7,0)</f>
        <v>חבילה</v>
      </c>
      <c r="J301" s="26">
        <f>VLOOKUP(A301,מכרז!$A$5:$I$587,8,0)</f>
        <v>50.485324810344828</v>
      </c>
    </row>
    <row r="302" spans="1:10" ht="42.75" x14ac:dyDescent="0.2">
      <c r="A302" s="27">
        <v>299</v>
      </c>
      <c r="B302" s="39" t="str">
        <f>VLOOKUP(D302,'חלוקת אחוזים לכל רמת קטגוריה'!$D$3:$J$69,3,0)</f>
        <v>מוצרי נייר, לוחות ושקפים</v>
      </c>
      <c r="C302" s="39" t="str">
        <f>VLOOKUP(D302,'חלוקת אחוזים לכל רמת קטגוריה'!$D$3:$J$69,2,0)</f>
        <v>בלוקי נייר, מחברות ופנקסים</v>
      </c>
      <c r="D302" s="27" t="str">
        <f>VLOOKUP(A302,מכרז!$A$5:$I$587,2,0)</f>
        <v>בלוקי נייר</v>
      </c>
      <c r="E302" s="88">
        <f>VLOOKUP(D302,'חלוקת אחוזים לכל רמת קטגוריה'!$D$3:$J$69,7,0)</f>
        <v>1.4838709677419354E-3</v>
      </c>
      <c r="F302" s="27" t="str">
        <f>VLOOKUP(A302,מכרז!$A$5:$I$587,3,0)</f>
        <v>מזכרית  73*73 מ'מ צבע' כהה 5יח'6545UC</v>
      </c>
      <c r="G302" s="27" t="str">
        <f>VLOOKUP(A302,מכרז!$A$5:$I$587,4,0)</f>
        <v>מזכרית 3M 73*73 מ'מ צבע' כהה 5יח'6545UC</v>
      </c>
      <c r="H302" s="27" t="str">
        <f>VLOOKUP(A302,מכרז!$A$5:$I$587,5,0)</f>
        <v>3M</v>
      </c>
      <c r="I302" s="27" t="str">
        <f>VLOOKUP(A302,מכרז!$A$5:$I$587,7,0)</f>
        <v>חבילה</v>
      </c>
      <c r="J302" s="26">
        <f>VLOOKUP(A302,מכרז!$A$5:$I$587,8,0)</f>
        <v>19.150134982758626</v>
      </c>
    </row>
    <row r="303" spans="1:10" ht="42.75" x14ac:dyDescent="0.2">
      <c r="A303" s="27">
        <v>300</v>
      </c>
      <c r="B303" s="39" t="str">
        <f>VLOOKUP(D303,'חלוקת אחוזים לכל רמת קטגוריה'!$D$3:$J$69,3,0)</f>
        <v>מוצרי נייר, לוחות ושקפים</v>
      </c>
      <c r="C303" s="39" t="str">
        <f>VLOOKUP(D303,'חלוקת אחוזים לכל רמת קטגוריה'!$D$3:$J$69,2,0)</f>
        <v>בלוקי נייר, מחברות ופנקסים</v>
      </c>
      <c r="D303" s="27" t="str">
        <f>VLOOKUP(A303,מכרז!$A$5:$I$587,2,0)</f>
        <v>בלוקי נייר</v>
      </c>
      <c r="E303" s="88">
        <f>VLOOKUP(D303,'חלוקת אחוזים לכל רמת קטגוריה'!$D$3:$J$69,7,0)</f>
        <v>1.4838709677419354E-3</v>
      </c>
      <c r="F303" s="27" t="str">
        <f>VLOOKUP(A303,מכרז!$A$5:$I$587,3,0)</f>
        <v>מזכרית 149*98.4 מ'מ 660 שורות צהוב יח</v>
      </c>
      <c r="G303" s="27" t="str">
        <f>VLOOKUP(A303,מכרז!$A$5:$I$587,4,0)</f>
        <v>מזכרית 3M 149*98.4 מ'מ 660 שורות צהוב יח</v>
      </c>
      <c r="H303" s="27" t="str">
        <f>VLOOKUP(A303,מכרז!$A$5:$I$587,5,0)</f>
        <v xml:space="preserve">3M </v>
      </c>
      <c r="I303" s="27" t="str">
        <f>VLOOKUP(A303,מכרז!$A$5:$I$587,7,0)</f>
        <v>יח'</v>
      </c>
      <c r="J303" s="26">
        <f>VLOOKUP(A303,מכרז!$A$5:$I$587,8,0)</f>
        <v>8.783058103448278</v>
      </c>
    </row>
    <row r="304" spans="1:10" ht="42.75" x14ac:dyDescent="0.2">
      <c r="A304" s="27">
        <v>301</v>
      </c>
      <c r="B304" s="39" t="str">
        <f>VLOOKUP(D304,'חלוקת אחוזים לכל רמת קטגוריה'!$D$3:$J$69,3,0)</f>
        <v>מוצרי נייר, לוחות ושקפים</v>
      </c>
      <c r="C304" s="39" t="str">
        <f>VLOOKUP(D304,'חלוקת אחוזים לכל רמת קטגוריה'!$D$3:$J$69,2,0)</f>
        <v>בלוקי נייר, מחברות ופנקסים</v>
      </c>
      <c r="D304" s="27" t="str">
        <f>VLOOKUP(A304,מכרז!$A$5:$I$587,2,0)</f>
        <v>בלוקי נייר</v>
      </c>
      <c r="E304" s="88">
        <f>VLOOKUP(D304,'חלוקת אחוזים לכל רמת קטגוריה'!$D$3:$J$69,7,0)</f>
        <v>1.4838709677419354E-3</v>
      </c>
      <c r="F304" s="27" t="str">
        <f>VLOOKUP(A304,מכרז!$A$5:$I$587,3,0)</f>
        <v>קרטון ביצוע - גיליון</v>
      </c>
      <c r="G304" s="27" t="str">
        <f>VLOOKUP(A304,מכרז!$A$5:$I$587,4,0)</f>
        <v>קרטון ביצוע - גיליון</v>
      </c>
      <c r="H304" s="27">
        <f>VLOOKUP(A304,מכרז!$A$5:$I$587,5,0)</f>
        <v>0</v>
      </c>
      <c r="I304" s="27" t="str">
        <f>VLOOKUP(A304,מכרז!$A$5:$I$587,7,0)</f>
        <v>יח'</v>
      </c>
      <c r="J304" s="26">
        <f>VLOOKUP(A304,מכרז!$A$5:$I$587,8,0)</f>
        <v>2.5409999999999999</v>
      </c>
    </row>
    <row r="305" spans="1:10" ht="42.75" x14ac:dyDescent="0.2">
      <c r="A305" s="27">
        <v>302</v>
      </c>
      <c r="B305" s="39" t="str">
        <f>VLOOKUP(D305,'חלוקת אחוזים לכל רמת קטגוריה'!$D$3:$J$69,3,0)</f>
        <v>מוצרי נייר, לוחות ושקפים</v>
      </c>
      <c r="C305" s="39" t="str">
        <f>VLOOKUP(D305,'חלוקת אחוזים לכל רמת קטגוריה'!$D$3:$J$69,2,0)</f>
        <v>בלוקי נייר, מחברות ופנקסים</v>
      </c>
      <c r="D305" s="27" t="str">
        <f>VLOOKUP(A305,מכרז!$A$5:$I$587,2,0)</f>
        <v>בלוקי נייר</v>
      </c>
      <c r="E305" s="88">
        <f>VLOOKUP(D305,'חלוקת אחוזים לכל רמת קטגוריה'!$D$3:$J$69,7,0)</f>
        <v>1.4838709677419354E-3</v>
      </c>
      <c r="F305" s="27" t="str">
        <f>VLOOKUP(A305,מכרז!$A$5:$I$587,3,0)</f>
        <v>גליון נייר קרפט 60 גר' 70/100</v>
      </c>
      <c r="G305" s="27" t="str">
        <f>VLOOKUP(A305,מכרז!$A$5:$I$587,4,0)</f>
        <v>גליון נייר קרפט 60 גר' 70/100</v>
      </c>
      <c r="H305" s="27">
        <f>VLOOKUP(A305,מכרז!$A$5:$I$587,5,0)</f>
        <v>0</v>
      </c>
      <c r="I305" s="27">
        <f>VLOOKUP(A305,מכרז!$A$5:$I$587,7,0)</f>
        <v>0</v>
      </c>
      <c r="J305" s="26">
        <f>VLOOKUP(A305,מכרז!$A$5:$I$587,8,0)</f>
        <v>0.74680444532327594</v>
      </c>
    </row>
    <row r="306" spans="1:10" ht="42.75" x14ac:dyDescent="0.2">
      <c r="A306" s="27">
        <v>303</v>
      </c>
      <c r="B306" s="39" t="str">
        <f>VLOOKUP(D306,'חלוקת אחוזים לכל רמת קטגוריה'!$D$3:$J$69,3,0)</f>
        <v>מוצרי נייר, לוחות ושקפים</v>
      </c>
      <c r="C306" s="39" t="str">
        <f>VLOOKUP(D306,'חלוקת אחוזים לכל רמת קטגוריה'!$D$3:$J$69,2,0)</f>
        <v>בלוקי נייר, מחברות ופנקסים</v>
      </c>
      <c r="D306" s="27" t="str">
        <f>VLOOKUP(A306,מכרז!$A$5:$I$587,2,0)</f>
        <v>בלוקי נייר</v>
      </c>
      <c r="E306" s="88">
        <f>VLOOKUP(D306,'חלוקת אחוזים לכל רמת קטגוריה'!$D$3:$J$69,7,0)</f>
        <v>1.4838709677419354E-3</v>
      </c>
      <c r="F306" s="27" t="str">
        <f>VLOOKUP(A306,מכרז!$A$5:$I$587,3,0)</f>
        <v>שני בריסטול 170 גר' 70/100</v>
      </c>
      <c r="G306" s="27" t="str">
        <f>VLOOKUP(A306,מכרז!$A$5:$I$587,4,0)</f>
        <v>שני בריסטול 170 גר' 70/100 ורוד 3002</v>
      </c>
      <c r="H306" s="27">
        <f>VLOOKUP(A306,מכרז!$A$5:$I$587,5,0)</f>
        <v>0</v>
      </c>
      <c r="I306" s="27" t="str">
        <f>VLOOKUP(A306,מכרז!$A$5:$I$587,7,0)</f>
        <v>יח'</v>
      </c>
      <c r="J306" s="26">
        <f>VLOOKUP(A306,מכרז!$A$5:$I$587,8,0)</f>
        <v>1.6077284999999999</v>
      </c>
    </row>
    <row r="307" spans="1:10" ht="42.75" x14ac:dyDescent="0.2">
      <c r="A307" s="27">
        <v>304</v>
      </c>
      <c r="B307" s="39" t="str">
        <f>VLOOKUP(D307,'חלוקת אחוזים לכל רמת קטגוריה'!$D$3:$J$69,3,0)</f>
        <v>מוצרי נייר, לוחות ושקפים</v>
      </c>
      <c r="C307" s="39" t="str">
        <f>VLOOKUP(D307,'חלוקת אחוזים לכל רמת קטגוריה'!$D$3:$J$69,2,0)</f>
        <v>בלוקי נייר, מחברות ופנקסים</v>
      </c>
      <c r="D307" s="27" t="str">
        <f>VLOOKUP(A307,מכרז!$A$5:$I$587,2,0)</f>
        <v>בלוקי נייר</v>
      </c>
      <c r="E307" s="88">
        <f>VLOOKUP(D307,'חלוקת אחוזים לכל רמת קטגוריה'!$D$3:$J$69,7,0)</f>
        <v>1.4838709677419354E-3</v>
      </c>
      <c r="F307" s="27" t="str">
        <f>VLOOKUP(A307,מכרז!$A$5:$I$587,3,0)</f>
        <v>בריסטול 170 גר' 70/100 לבן</v>
      </c>
      <c r="G307" s="27" t="str">
        <f>VLOOKUP(A307,מכרז!$A$5:$I$587,4,0)</f>
        <v>בריסטול 170 גר' 70/100 לבן</v>
      </c>
      <c r="H307" s="27">
        <f>VLOOKUP(A307,מכרז!$A$5:$I$587,5,0)</f>
        <v>0</v>
      </c>
      <c r="I307" s="27" t="str">
        <f>VLOOKUP(A307,מכרז!$A$5:$I$587,7,0)</f>
        <v>יח'</v>
      </c>
      <c r="J307" s="26">
        <f>VLOOKUP(A307,מכרז!$A$5:$I$587,8,0)</f>
        <v>1.05</v>
      </c>
    </row>
    <row r="308" spans="1:10" ht="42.75" x14ac:dyDescent="0.2">
      <c r="A308" s="27">
        <v>305</v>
      </c>
      <c r="B308" s="39" t="str">
        <f>VLOOKUP(D308,'חלוקת אחוזים לכל רמת קטגוריה'!$D$3:$J$69,3,0)</f>
        <v>מוצרי נייר, לוחות ושקפים</v>
      </c>
      <c r="C308" s="39" t="str">
        <f>VLOOKUP(D308,'חלוקת אחוזים לכל רמת קטגוריה'!$D$3:$J$69,2,0)</f>
        <v>בלוקי נייר, מחברות ופנקסים</v>
      </c>
      <c r="D308" s="27" t="str">
        <f>VLOOKUP(A308,מכרז!$A$5:$I$587,2,0)</f>
        <v>בלוקי נייר</v>
      </c>
      <c r="E308" s="88">
        <f>VLOOKUP(D308,'חלוקת אחוזים לכל רמת קטגוריה'!$D$3:$J$69,7,0)</f>
        <v>1.4838709677419354E-3</v>
      </c>
      <c r="F308" s="27" t="str">
        <f>VLOOKUP(A308,מכרז!$A$5:$I$587,3,0)</f>
        <v>.בריסטול שחור 180/200 גר' 70/100 ס'מ</v>
      </c>
      <c r="G308" s="27" t="str">
        <f>VLOOKUP(A308,מכרז!$A$5:$I$587,4,0)</f>
        <v>.בריסטול שחור 180/200 גר' 70/100 ס'מ</v>
      </c>
      <c r="H308" s="27">
        <f>VLOOKUP(A308,מכרז!$A$5:$I$587,5,0)</f>
        <v>0</v>
      </c>
      <c r="I308" s="27" t="str">
        <f>VLOOKUP(A308,מכרז!$A$5:$I$587,7,0)</f>
        <v>יח'</v>
      </c>
      <c r="J308" s="26">
        <f>VLOOKUP(A308,מכרז!$A$5:$I$587,8,0)</f>
        <v>3.293958350041974</v>
      </c>
    </row>
    <row r="309" spans="1:10" ht="42.75" x14ac:dyDescent="0.2">
      <c r="A309" s="27">
        <v>306</v>
      </c>
      <c r="B309" s="39" t="str">
        <f>VLOOKUP(D309,'חלוקת אחוזים לכל רמת קטגוריה'!$D$3:$J$69,3,0)</f>
        <v>מוצרי נייר, לוחות ושקפים</v>
      </c>
      <c r="C309" s="39" t="str">
        <f>VLOOKUP(D309,'חלוקת אחוזים לכל רמת קטגוריה'!$D$3:$J$69,2,0)</f>
        <v>בלוקי נייר, מחברות ופנקסים</v>
      </c>
      <c r="D309" s="27" t="str">
        <f>VLOOKUP(A309,מכרז!$A$5:$I$587,2,0)</f>
        <v>אלפונים</v>
      </c>
      <c r="E309" s="88">
        <f>VLOOKUP(D309,'חלוקת אחוזים לכל רמת קטגוריה'!$D$3:$J$69,7,0)</f>
        <v>3.3333333333333335E-5</v>
      </c>
      <c r="F309" s="27" t="str">
        <f>VLOOKUP(A309,מכרז!$A$5:$I$587,3,0)</f>
        <v>יומן מפקד יומי כריכה קשה (צבע כחול) גודל קוואטרו</v>
      </c>
      <c r="G309" s="27" t="str">
        <f>VLOOKUP(A309,מכרז!$A$5:$I$587,4,0)</f>
        <v>יומן מפקד יומי כריכה קשה (צבע כחול) גודל קוואטרו</v>
      </c>
      <c r="H309" s="27">
        <f>VLOOKUP(A309,מכרז!$A$5:$I$587,5,0)</f>
        <v>0</v>
      </c>
      <c r="I309" s="27">
        <f>VLOOKUP(A309,מכרז!$A$5:$I$587,7,0)</f>
        <v>0</v>
      </c>
      <c r="J309" s="26">
        <f>VLOOKUP(A309,מכרז!$A$5:$I$587,8,0)</f>
        <v>33.6</v>
      </c>
    </row>
    <row r="310" spans="1:10" ht="42.75" x14ac:dyDescent="0.2">
      <c r="A310" s="27">
        <v>307</v>
      </c>
      <c r="B310" s="39" t="str">
        <f>VLOOKUP(D310,'חלוקת אחוזים לכל רמת קטגוריה'!$D$3:$J$69,3,0)</f>
        <v>מוצרי נייר, לוחות ושקפים</v>
      </c>
      <c r="C310" s="39" t="str">
        <f>VLOOKUP(D310,'חלוקת אחוזים לכל רמת קטגוריה'!$D$3:$J$69,2,0)</f>
        <v>בלוקי נייר, מחברות ופנקסים</v>
      </c>
      <c r="D310" s="27" t="str">
        <f>VLOOKUP(A310,מכרז!$A$5:$I$587,2,0)</f>
        <v>אלפונים</v>
      </c>
      <c r="E310" s="88">
        <f>VLOOKUP(D310,'חלוקת אחוזים לכל רמת קטגוריה'!$D$3:$J$69,7,0)</f>
        <v>3.3333333333333335E-5</v>
      </c>
      <c r="F310" s="27" t="str">
        <f>VLOOKUP(A310,מכרז!$A$5:$I$587,3,0)</f>
        <v>יומן שבועי כריכה קשה צבע כחול 17*24 ס"מ</v>
      </c>
      <c r="G310" s="27" t="str">
        <f>VLOOKUP(A310,מכרז!$A$5:$I$587,4,0)</f>
        <v>יומן שבועי כריכה קשה צבע כחול 17*24 ס"מ</v>
      </c>
      <c r="H310" s="27">
        <f>VLOOKUP(A310,מכרז!$A$5:$I$587,5,0)</f>
        <v>0</v>
      </c>
      <c r="I310" s="27">
        <f>VLOOKUP(A310,מכרז!$A$5:$I$587,7,0)</f>
        <v>0</v>
      </c>
      <c r="J310" s="26">
        <f>VLOOKUP(A310,מכרז!$A$5:$I$587,8,0)</f>
        <v>10.395000000000001</v>
      </c>
    </row>
    <row r="311" spans="1:10" ht="42.75" x14ac:dyDescent="0.2">
      <c r="A311" s="27">
        <v>308</v>
      </c>
      <c r="B311" s="39" t="str">
        <f>VLOOKUP(D311,'חלוקת אחוזים לכל רמת קטגוריה'!$D$3:$J$69,3,0)</f>
        <v>מוצרי נייר, לוחות ושקפים</v>
      </c>
      <c r="C311" s="39" t="str">
        <f>VLOOKUP(D311,'חלוקת אחוזים לכל רמת קטגוריה'!$D$3:$J$69,2,0)</f>
        <v>בלוקי נייר, מחברות ופנקסים</v>
      </c>
      <c r="D311" s="27" t="str">
        <f>VLOOKUP(A311,מכרז!$A$5:$I$587,2,0)</f>
        <v>אלפונים</v>
      </c>
      <c r="E311" s="88">
        <f>VLOOKUP(D311,'חלוקת אחוזים לכל רמת קטגוריה'!$D$3:$J$69,7,0)</f>
        <v>3.3333333333333335E-5</v>
      </c>
      <c r="F311" s="27" t="str">
        <f>VLOOKUP(A311,מכרז!$A$5:$I$587,3,0)</f>
        <v>יומן שבועי כריכה רכה צבע כחול 17*24 ס"מ</v>
      </c>
      <c r="G311" s="27" t="str">
        <f>VLOOKUP(A311,מכרז!$A$5:$I$587,4,0)</f>
        <v>יומן שבועי כריכה רכה צבע כחול 17*24 ס"מ</v>
      </c>
      <c r="H311" s="27">
        <f>VLOOKUP(A311,מכרז!$A$5:$I$587,5,0)</f>
        <v>0</v>
      </c>
      <c r="I311" s="27">
        <f>VLOOKUP(A311,מכרז!$A$5:$I$587,7,0)</f>
        <v>0</v>
      </c>
      <c r="J311" s="26">
        <f>VLOOKUP(A311,מכרז!$A$5:$I$587,8,0)</f>
        <v>7.245000000000001</v>
      </c>
    </row>
    <row r="312" spans="1:10" ht="42.75" x14ac:dyDescent="0.2">
      <c r="A312" s="27">
        <v>309</v>
      </c>
      <c r="B312" s="39" t="str">
        <f>VLOOKUP(D312,'חלוקת אחוזים לכל רמת קטגוריה'!$D$3:$J$69,3,0)</f>
        <v>מוצרי נייר, לוחות ושקפים</v>
      </c>
      <c r="C312" s="39" t="str">
        <f>VLOOKUP(D312,'חלוקת אחוזים לכל רמת קטגוריה'!$D$3:$J$69,2,0)</f>
        <v>בלוקי נייר, מחברות ופנקסים</v>
      </c>
      <c r="D312" s="27" t="str">
        <f>VLOOKUP(A312,מכרז!$A$5:$I$587,2,0)</f>
        <v>אלפונים</v>
      </c>
      <c r="E312" s="88">
        <f>VLOOKUP(D312,'חלוקת אחוזים לכל רמת קטגוריה'!$D$3:$J$69,7,0)</f>
        <v>3.3333333333333335E-5</v>
      </c>
      <c r="F312" s="27" t="str">
        <f>VLOOKUP(A312,מכרז!$A$5:$I$587,3,0)</f>
        <v>יומן שבועי קטן 9*7 ס"מ</v>
      </c>
      <c r="G312" s="27" t="str">
        <f>VLOOKUP(A312,מכרז!$A$5:$I$587,4,0)</f>
        <v>יומן שבועי קטן 9*7 ס"מ</v>
      </c>
      <c r="H312" s="27">
        <f>VLOOKUP(A312,מכרז!$A$5:$I$587,5,0)</f>
        <v>0</v>
      </c>
      <c r="I312" s="27">
        <f>VLOOKUP(A312,מכרז!$A$5:$I$587,7,0)</f>
        <v>0</v>
      </c>
      <c r="J312" s="26">
        <f>VLOOKUP(A312,מכרז!$A$5:$I$587,8,0)</f>
        <v>7.14</v>
      </c>
    </row>
    <row r="313" spans="1:10" ht="42.75" x14ac:dyDescent="0.2">
      <c r="A313" s="27">
        <v>310</v>
      </c>
      <c r="B313" s="39" t="str">
        <f>VLOOKUP(D313,'חלוקת אחוזים לכל רמת קטגוריה'!$D$3:$J$69,3,0)</f>
        <v>מוצרי נייר, לוחות ושקפים</v>
      </c>
      <c r="C313" s="39" t="str">
        <f>VLOOKUP(D313,'חלוקת אחוזים לכל רמת קטגוריה'!$D$3:$J$69,2,0)</f>
        <v>בלוקי נייר, מחברות ופנקסים</v>
      </c>
      <c r="D313" s="27" t="str">
        <f>VLOOKUP(A313,מכרז!$A$5:$I$587,2,0)</f>
        <v>מחברות ודפדפות</v>
      </c>
      <c r="E313" s="88">
        <f>VLOOKUP(D313,'חלוקת אחוזים לכל רמת קטגוריה'!$D$3:$J$69,7,0)</f>
        <v>1.2555555555555555E-3</v>
      </c>
      <c r="F313" s="27" t="str">
        <f>VLOOKUP(A313,מכרז!$A$5:$I$587,3,0)</f>
        <v>דפדפת נייר 40 דף מידה A4 שורה / משובץ עם חורים לתיוק</v>
      </c>
      <c r="G313" s="27" t="str">
        <f>VLOOKUP(A313,מכרז!$A$5:$I$587,4,0)</f>
        <v>דפדפת נייר A4, חורים לתיוק, נייר 60 גרם, שורה / משובץ</v>
      </c>
      <c r="H313" s="27">
        <f>VLOOKUP(A313,מכרז!$A$5:$I$587,5,0)</f>
        <v>0</v>
      </c>
      <c r="I313" s="27" t="str">
        <f>VLOOKUP(A313,מכרז!$A$5:$I$587,7,0)</f>
        <v>יח'</v>
      </c>
      <c r="J313" s="26">
        <f>VLOOKUP(A313,מכרז!$A$5:$I$587,8,0)</f>
        <v>1.1389593600000001</v>
      </c>
    </row>
    <row r="314" spans="1:10" ht="42.75" x14ac:dyDescent="0.2">
      <c r="A314" s="27">
        <v>311</v>
      </c>
      <c r="B314" s="39" t="str">
        <f>VLOOKUP(D314,'חלוקת אחוזים לכל רמת קטגוריה'!$D$3:$J$69,3,0)</f>
        <v>מוצרי נייר, לוחות ושקפים</v>
      </c>
      <c r="C314" s="39" t="str">
        <f>VLOOKUP(D314,'חלוקת אחוזים לכל רמת קטגוריה'!$D$3:$J$69,2,0)</f>
        <v>בלוקי נייר, מחברות ופנקסים</v>
      </c>
      <c r="D314" s="27" t="str">
        <f>VLOOKUP(A314,מכרז!$A$5:$I$587,2,0)</f>
        <v>מחברות ודפדפות</v>
      </c>
      <c r="E314" s="88">
        <f>VLOOKUP(D314,'חלוקת אחוזים לכל רמת קטגוריה'!$D$3:$J$69,7,0)</f>
        <v>1.2555555555555555E-3</v>
      </c>
      <c r="F314" s="27" t="str">
        <f>VLOOKUP(A314,מכרז!$A$5:$I$587,3,0)</f>
        <v>דפדפת נייר 40 דף מידה A4 שורה / משובץ עם חורים לתיוק</v>
      </c>
      <c r="G314" s="27" t="str">
        <f>VLOOKUP(A314,מכרז!$A$5:$I$587,4,0)</f>
        <v>דפדפת נייר A4, חורים לתיוק, נייר 60 גרם, שורה / משובץ. 10 יח' בסט</v>
      </c>
      <c r="H314" s="27">
        <f>VLOOKUP(A314,מכרז!$A$5:$I$587,5,0)</f>
        <v>0</v>
      </c>
      <c r="I314" s="27" t="str">
        <f>VLOOKUP(A314,מכרז!$A$5:$I$587,7,0)</f>
        <v>סט</v>
      </c>
      <c r="J314" s="26">
        <f>VLOOKUP(A314,מכרז!$A$5:$I$587,8,0)</f>
        <v>9.6277440000000016</v>
      </c>
    </row>
    <row r="315" spans="1:10" ht="42.75" x14ac:dyDescent="0.2">
      <c r="A315" s="27">
        <v>312</v>
      </c>
      <c r="B315" s="39" t="str">
        <f>VLOOKUP(D315,'חלוקת אחוזים לכל רמת קטגוריה'!$D$3:$J$69,3,0)</f>
        <v>מוצרי נייר, לוחות ושקפים</v>
      </c>
      <c r="C315" s="39" t="str">
        <f>VLOOKUP(D315,'חלוקת אחוזים לכל רמת קטגוריה'!$D$3:$J$69,2,0)</f>
        <v>בלוקי נייר, מחברות ופנקסים</v>
      </c>
      <c r="D315" s="27" t="str">
        <f>VLOOKUP(A315,מכרז!$A$5:$I$587,2,0)</f>
        <v>מחברות ודפדפות</v>
      </c>
      <c r="E315" s="88">
        <f>VLOOKUP(D315,'חלוקת אחוזים לכל רמת קטגוריה'!$D$3:$J$69,7,0)</f>
        <v>1.2555555555555555E-3</v>
      </c>
      <c r="F315" s="27" t="str">
        <f>VLOOKUP(A315,מכרז!$A$5:$I$587,3,0)</f>
        <v>מחברת ספירלה, A4, כריכה צבעונית, 72 דף, שורה / משובץ</v>
      </c>
      <c r="G315" s="27" t="str">
        <f>VLOOKUP(A315,מכרז!$A$5:$I$587,4,0)</f>
        <v>מחברת ספירלה, A4, כריכה צבעונית, 72 דף, שורה / משובץ</v>
      </c>
      <c r="H315" s="27">
        <f>VLOOKUP(A315,מכרז!$A$5:$I$587,5,0)</f>
        <v>0</v>
      </c>
      <c r="I315" s="27" t="str">
        <f>VLOOKUP(A315,מכרז!$A$5:$I$587,7,0)</f>
        <v>יח'</v>
      </c>
      <c r="J315" s="26">
        <f>VLOOKUP(A315,מכרז!$A$5:$I$587,8,0)</f>
        <v>3.0609532799999997</v>
      </c>
    </row>
    <row r="316" spans="1:10" ht="42.75" x14ac:dyDescent="0.2">
      <c r="A316" s="27">
        <v>313</v>
      </c>
      <c r="B316" s="39" t="str">
        <f>VLOOKUP(D316,'חלוקת אחוזים לכל רמת קטגוריה'!$D$3:$J$69,3,0)</f>
        <v>מוצרי נייר, לוחות ושקפים</v>
      </c>
      <c r="C316" s="39" t="str">
        <f>VLOOKUP(D316,'חלוקת אחוזים לכל רמת קטגוריה'!$D$3:$J$69,2,0)</f>
        <v>בלוקי נייר, מחברות ופנקסים</v>
      </c>
      <c r="D316" s="27" t="str">
        <f>VLOOKUP(A316,מכרז!$A$5:$I$587,2,0)</f>
        <v>מחברות ודפדפות</v>
      </c>
      <c r="E316" s="88">
        <f>VLOOKUP(D316,'חלוקת אחוזים לכל רמת קטגוריה'!$D$3:$J$69,7,0)</f>
        <v>1.2555555555555555E-3</v>
      </c>
      <c r="F316" s="27" t="str">
        <f>VLOOKUP(A316,מכרז!$A$5:$I$587,3,0)</f>
        <v>מחברת ספירלה, A5, כריכה צבעונית, 72 דף, שורה / משובץ</v>
      </c>
      <c r="G316" s="27" t="str">
        <f>VLOOKUP(A316,מכרז!$A$5:$I$587,4,0)</f>
        <v>מחברת ספירלה, A5, כריכה צבעונית, 72 דף, שורה / משובץ</v>
      </c>
      <c r="H316" s="27">
        <f>VLOOKUP(A316,מכרז!$A$5:$I$587,5,0)</f>
        <v>0</v>
      </c>
      <c r="I316" s="27" t="str">
        <f>VLOOKUP(A316,מכרז!$A$5:$I$587,7,0)</f>
        <v>יח'</v>
      </c>
      <c r="J316" s="26">
        <f>VLOOKUP(A316,מכרז!$A$5:$I$587,8,0)</f>
        <v>1.67729562</v>
      </c>
    </row>
    <row r="317" spans="1:10" ht="42.75" x14ac:dyDescent="0.2">
      <c r="A317" s="27">
        <v>314</v>
      </c>
      <c r="B317" s="39" t="str">
        <f>VLOOKUP(D317,'חלוקת אחוזים לכל רמת קטגוריה'!$D$3:$J$69,3,0)</f>
        <v>מוצרי נייר, לוחות ושקפים</v>
      </c>
      <c r="C317" s="39" t="str">
        <f>VLOOKUP(D317,'חלוקת אחוזים לכל רמת קטגוריה'!$D$3:$J$69,2,0)</f>
        <v>בלוקי נייר, מחברות ופנקסים</v>
      </c>
      <c r="D317" s="27" t="str">
        <f>VLOOKUP(A317,מכרז!$A$5:$I$587,2,0)</f>
        <v>מחברות ודפדפות</v>
      </c>
      <c r="E317" s="88">
        <f>VLOOKUP(D317,'חלוקת אחוזים לכל רמת קטגוריה'!$D$3:$J$69,7,0)</f>
        <v>1.2555555555555555E-3</v>
      </c>
      <c r="F317" s="27" t="str">
        <f>VLOOKUP(A317,מכרז!$A$5:$I$587,3,0)</f>
        <v>מחברת ספירלה,מנייר 100% ממוחזר, A5, כריכה צבעונית, 72 דף, שורה / משובץ</v>
      </c>
      <c r="G317" s="27" t="str">
        <f>VLOOKUP(A317,מכרז!$A$5:$I$587,4,0)</f>
        <v>מחברת ספירלה,מנייר 100% ממוחזר, A5, כריכה צבעונית, 72 דף, שורה / משובץ</v>
      </c>
      <c r="H317" s="27">
        <f>VLOOKUP(A317,מכרז!$A$5:$I$587,5,0)</f>
        <v>0</v>
      </c>
      <c r="I317" s="27" t="str">
        <f>VLOOKUP(A317,מכרז!$A$5:$I$587,7,0)</f>
        <v>יח'</v>
      </c>
      <c r="J317" s="26">
        <f>VLOOKUP(A317,מכרז!$A$5:$I$587,8,0)</f>
        <v>2.72729562</v>
      </c>
    </row>
    <row r="318" spans="1:10" ht="42.75" x14ac:dyDescent="0.2">
      <c r="A318" s="27">
        <v>315</v>
      </c>
      <c r="B318" s="39" t="str">
        <f>VLOOKUP(D318,'חלוקת אחוזים לכל רמת קטגוריה'!$D$3:$J$69,3,0)</f>
        <v>מוצרי נייר, לוחות ושקפים</v>
      </c>
      <c r="C318" s="39" t="str">
        <f>VLOOKUP(D318,'חלוקת אחוזים לכל רמת קטגוריה'!$D$3:$J$69,2,0)</f>
        <v>בלוקי נייר, מחברות ופנקסים</v>
      </c>
      <c r="D318" s="27" t="str">
        <f>VLOOKUP(A318,מכרז!$A$5:$I$587,2,0)</f>
        <v>מחברות ודפדפות</v>
      </c>
      <c r="E318" s="88">
        <f>VLOOKUP(D318,'חלוקת אחוזים לכל רמת קטגוריה'!$D$3:$J$69,7,0)</f>
        <v>1.2555555555555555E-3</v>
      </c>
      <c r="F318" s="27" t="str">
        <f>VLOOKUP(A318,מכרז!$A$5:$I$587,3,0)</f>
        <v>מחברת 3 נושאים 120 דף שורה / משובץ A4</v>
      </c>
      <c r="G318" s="27" t="str">
        <f>VLOOKUP(A318,מכרז!$A$5:$I$587,4,0)</f>
        <v>מחברת ספירלה, מחולקת ל3 נושאים, A4,  כריכה צבעונית, 120 דף, משובץ / שורה</v>
      </c>
      <c r="H318" s="27">
        <f>VLOOKUP(A318,מכרז!$A$5:$I$587,5,0)</f>
        <v>0</v>
      </c>
      <c r="I318" s="27" t="str">
        <f>VLOOKUP(A318,מכרז!$A$5:$I$587,7,0)</f>
        <v>יח'</v>
      </c>
      <c r="J318" s="26">
        <f>VLOOKUP(A318,מכרז!$A$5:$I$587,8,0)</f>
        <v>5.8282685999999995</v>
      </c>
    </row>
    <row r="319" spans="1:10" ht="42.75" x14ac:dyDescent="0.2">
      <c r="A319" s="27">
        <v>316</v>
      </c>
      <c r="B319" s="39" t="str">
        <f>VLOOKUP(D319,'חלוקת אחוזים לכל רמת קטגוריה'!$D$3:$J$69,3,0)</f>
        <v>מוצרי נייר, לוחות ושקפים</v>
      </c>
      <c r="C319" s="39" t="str">
        <f>VLOOKUP(D319,'חלוקת אחוזים לכל רמת קטגוריה'!$D$3:$J$69,2,0)</f>
        <v>בלוקי נייר, מחברות ופנקסים</v>
      </c>
      <c r="D319" s="27" t="str">
        <f>VLOOKUP(A319,מכרז!$A$5:$I$587,2,0)</f>
        <v>מחברות ודפדפות</v>
      </c>
      <c r="E319" s="88">
        <f>VLOOKUP(D319,'חלוקת אחוזים לכל רמת קטגוריה'!$D$3:$J$69,7,0)</f>
        <v>1.2555555555555555E-3</v>
      </c>
      <c r="F319" s="27" t="str">
        <f>VLOOKUP(A319,מכרז!$A$5:$I$587,3,0)</f>
        <v>מחברת 4 נושאים 160 דף שורה / משובץ A4</v>
      </c>
      <c r="G319" s="27" t="str">
        <f>VLOOKUP(A319,מכרז!$A$5:$I$587,4,0)</f>
        <v>מחברת ספירלה, מחולקת ל4 נושאים, A4,  כריכה צבעונית, 160 דף, משובץ / שורה</v>
      </c>
      <c r="H319" s="27">
        <f>VLOOKUP(A319,מכרז!$A$5:$I$587,5,0)</f>
        <v>0</v>
      </c>
      <c r="I319" s="27" t="str">
        <f>VLOOKUP(A319,מכרז!$A$5:$I$587,7,0)</f>
        <v>יח'</v>
      </c>
      <c r="J319" s="26">
        <f>VLOOKUP(A319,מכרז!$A$5:$I$587,8,0)</f>
        <v>4.7471470199999999</v>
      </c>
    </row>
    <row r="320" spans="1:10" ht="42.75" x14ac:dyDescent="0.2">
      <c r="A320" s="27">
        <v>317</v>
      </c>
      <c r="B320" s="39" t="str">
        <f>VLOOKUP(D320,'חלוקת אחוזים לכל רמת קטגוריה'!$D$3:$J$69,3,0)</f>
        <v>מוצרי נייר, לוחות ושקפים</v>
      </c>
      <c r="C320" s="39" t="str">
        <f>VLOOKUP(D320,'חלוקת אחוזים לכל רמת קטגוריה'!$D$3:$J$69,2,0)</f>
        <v>בלוקי נייר, מחברות ופנקסים</v>
      </c>
      <c r="D320" s="27" t="str">
        <f>VLOOKUP(A320,מכרז!$A$5:$I$587,2,0)</f>
        <v>מחברות ודפדפות</v>
      </c>
      <c r="E320" s="88">
        <f>VLOOKUP(D320,'חלוקת אחוזים לכל רמת קטגוריה'!$D$3:$J$69,7,0)</f>
        <v>1.2555555555555555E-3</v>
      </c>
      <c r="F320" s="27" t="str">
        <f>VLOOKUP(A320,מכרז!$A$5:$I$587,3,0)</f>
        <v>מחברת 5 נושאים 200 דף שורה / משובץ A4</v>
      </c>
      <c r="G320" s="27" t="str">
        <f>VLOOKUP(A320,מכרז!$A$5:$I$587,4,0)</f>
        <v>מחברת ספירלה, מחולקת ל5 נושאים, A4, כריכה צבעונית, 200 דף, משובץ / שורה</v>
      </c>
      <c r="H320" s="27">
        <f>VLOOKUP(A320,מכרז!$A$5:$I$587,5,0)</f>
        <v>0</v>
      </c>
      <c r="I320" s="27" t="str">
        <f>VLOOKUP(A320,מכרז!$A$5:$I$587,7,0)</f>
        <v>יח'</v>
      </c>
      <c r="J320" s="26">
        <f>VLOOKUP(A320,מכרז!$A$5:$I$587,8,0)</f>
        <v>5.5168343999999996</v>
      </c>
    </row>
    <row r="321" spans="1:10" ht="42.75" x14ac:dyDescent="0.2">
      <c r="A321" s="27">
        <v>318</v>
      </c>
      <c r="B321" s="39" t="str">
        <f>VLOOKUP(D321,'חלוקת אחוזים לכל רמת קטגוריה'!$D$3:$J$69,3,0)</f>
        <v>מוצרי נייר, לוחות ושקפים</v>
      </c>
      <c r="C321" s="39" t="str">
        <f>VLOOKUP(D321,'חלוקת אחוזים לכל רמת קטגוריה'!$D$3:$J$69,2,0)</f>
        <v>בלוקי נייר, מחברות ופנקסים</v>
      </c>
      <c r="D321" s="27" t="str">
        <f>VLOOKUP(A321,מכרז!$A$5:$I$587,2,0)</f>
        <v>מחברות ודפדפות</v>
      </c>
      <c r="E321" s="88">
        <f>VLOOKUP(D321,'חלוקת אחוזים לכל רמת קטגוריה'!$D$3:$J$69,7,0)</f>
        <v>1.2555555555555555E-3</v>
      </c>
      <c r="F321" s="27" t="str">
        <f>VLOOKUP(A321,מכרז!$A$5:$I$587,3,0)</f>
        <v>מחברת רגילה 40 דף שורה / משובץ  גודל A5</v>
      </c>
      <c r="G321" s="27" t="str">
        <f>VLOOKUP(A321,מכרז!$A$5:$I$587,4,0)</f>
        <v>מחברת רגילה, A5, גודל 15/21 שורה / משובץ</v>
      </c>
      <c r="H321" s="27">
        <f>VLOOKUP(A321,מכרז!$A$5:$I$587,5,0)</f>
        <v>0</v>
      </c>
      <c r="I321" s="27" t="str">
        <f>VLOOKUP(A321,מכרז!$A$5:$I$587,7,0)</f>
        <v>יח'</v>
      </c>
      <c r="J321" s="26">
        <f>VLOOKUP(A321,מכרז!$A$5:$I$587,8,0)</f>
        <v>0.49829471999999991</v>
      </c>
    </row>
    <row r="322" spans="1:10" ht="42.75" x14ac:dyDescent="0.2">
      <c r="A322" s="27">
        <v>319</v>
      </c>
      <c r="B322" s="39" t="str">
        <f>VLOOKUP(D322,'חלוקת אחוזים לכל רמת קטגוריה'!$D$3:$J$69,3,0)</f>
        <v>מוצרי נייר, לוחות ושקפים</v>
      </c>
      <c r="C322" s="39" t="str">
        <f>VLOOKUP(D322,'חלוקת אחוזים לכל רמת קטגוריה'!$D$3:$J$69,2,0)</f>
        <v>בלוקי נייר, מחברות ופנקסים</v>
      </c>
      <c r="D322" s="27" t="str">
        <f>VLOOKUP(A322,מכרז!$A$5:$I$587,2,0)</f>
        <v>סט מילוי לאלפון</v>
      </c>
      <c r="E322" s="88">
        <f>VLOOKUP(D322,'חלוקת אחוזים לכל רמת קטגוריה'!$D$3:$J$69,7,0)</f>
        <v>0</v>
      </c>
      <c r="F322" s="27" t="str">
        <f>VLOOKUP(A322,מכרז!$A$5:$I$587,3,0)</f>
        <v>סט 10 דפי מילוי לאלפון לטלפון</v>
      </c>
      <c r="G322" s="27" t="str">
        <f>VLOOKUP(A322,מכרז!$A$5:$I$587,4,0)</f>
        <v>סט דפי הוספה לאחסון, שרוולי פלסטיק, 10 דפים בסט</v>
      </c>
      <c r="H322" s="27">
        <f>VLOOKUP(A322,מכרז!$A$5:$I$587,5,0)</f>
        <v>0</v>
      </c>
      <c r="I322" s="27" t="str">
        <f>VLOOKUP(A322,מכרז!$A$5:$I$587,7,0)</f>
        <v>סט</v>
      </c>
      <c r="J322" s="26">
        <f>VLOOKUP(A322,מכרז!$A$5:$I$587,8,0)</f>
        <v>5.3344229400000005</v>
      </c>
    </row>
    <row r="323" spans="1:10" ht="42.75" x14ac:dyDescent="0.2">
      <c r="A323" s="27">
        <v>320</v>
      </c>
      <c r="B323" s="39" t="str">
        <f>VLOOKUP(D323,'חלוקת אחוזים לכל רמת קטגוריה'!$D$3:$J$69,3,0)</f>
        <v>מוצרי נייר, לוחות ושקפים</v>
      </c>
      <c r="C323" s="39" t="str">
        <f>VLOOKUP(D323,'חלוקת אחוזים לכל רמת קטגוריה'!$D$3:$J$69,2,0)</f>
        <v>בלוקי נייר, מחברות ופנקסים</v>
      </c>
      <c r="D323" s="27" t="str">
        <f>VLOOKUP(A323,מכרז!$A$5:$I$587,2,0)</f>
        <v>פנקסים</v>
      </c>
      <c r="E323" s="88">
        <f>VLOOKUP(D323,'חלוקת אחוזים לכל רמת קטגוריה'!$D$3:$J$69,7,0)</f>
        <v>1.5625000000000001E-3</v>
      </c>
      <c r="F323" s="27" t="str">
        <f>VLOOKUP(A323,מכרז!$A$5:$I$587,3,0)</f>
        <v>פנקס 41/96 מכורך משובץ / שורה</v>
      </c>
      <c r="G323" s="27" t="str">
        <f>VLOOKUP(A323,מכרז!$A$5:$I$587,4,0)</f>
        <v>פנקס רישום כריכה קשה, שורה / משובץ,  41/96</v>
      </c>
      <c r="H323" s="27">
        <f>VLOOKUP(A323,מכרז!$A$5:$I$587,5,0)</f>
        <v>0</v>
      </c>
      <c r="I323" s="27" t="str">
        <f>VLOOKUP(A323,מכרז!$A$5:$I$587,7,0)</f>
        <v>יח'</v>
      </c>
      <c r="J323" s="26">
        <f>VLOOKUP(A323,מכרז!$A$5:$I$587,8,0)</f>
        <v>3.4391233799999998</v>
      </c>
    </row>
    <row r="324" spans="1:10" ht="42.75" x14ac:dyDescent="0.2">
      <c r="A324" s="27">
        <v>321</v>
      </c>
      <c r="B324" s="39" t="str">
        <f>VLOOKUP(D324,'חלוקת אחוזים לכל רמת קטגוריה'!$D$3:$J$69,3,0)</f>
        <v>מוצרי נייר, לוחות ושקפים</v>
      </c>
      <c r="C324" s="39" t="str">
        <f>VLOOKUP(D324,'חלוקת אחוזים לכל רמת קטגוריה'!$D$3:$J$69,2,0)</f>
        <v>בלוקי נייר, מחברות ופנקסים</v>
      </c>
      <c r="D324" s="27" t="str">
        <f>VLOOKUP(A324,מכרז!$A$5:$I$587,2,0)</f>
        <v>פנקסים</v>
      </c>
      <c r="E324" s="88">
        <f>VLOOKUP(D324,'חלוקת אחוזים לכל רמת קטגוריה'!$D$3:$J$69,7,0)</f>
        <v>1.5625000000000001E-3</v>
      </c>
      <c r="F324" s="27" t="str">
        <f>VLOOKUP(A324,מכרז!$A$5:$I$587,3,0)</f>
        <v>פנקס א-ב 41/96 מכורך</v>
      </c>
      <c r="G324" s="27" t="str">
        <f>VLOOKUP(A324,מכרז!$A$5:$I$587,4,0)</f>
        <v>פנקס רישום כריכה קשה, א-ב , 41/96</v>
      </c>
      <c r="H324" s="27">
        <f>VLOOKUP(A324,מכרז!$A$5:$I$587,5,0)</f>
        <v>0</v>
      </c>
      <c r="I324" s="27" t="str">
        <f>VLOOKUP(A324,מכרז!$A$5:$I$587,7,0)</f>
        <v>יח'</v>
      </c>
      <c r="J324" s="26">
        <f>VLOOKUP(A324,מכרז!$A$5:$I$587,8,0)</f>
        <v>4.4490600000000011</v>
      </c>
    </row>
    <row r="325" spans="1:10" ht="42.75" x14ac:dyDescent="0.2">
      <c r="A325" s="27">
        <v>322</v>
      </c>
      <c r="B325" s="39" t="str">
        <f>VLOOKUP(D325,'חלוקת אחוזים לכל רמת קטגוריה'!$D$3:$J$69,3,0)</f>
        <v>מוצרי נייר, לוחות ושקפים</v>
      </c>
      <c r="C325" s="39" t="str">
        <f>VLOOKUP(D325,'חלוקת אחוזים לכל רמת קטגוריה'!$D$3:$J$69,2,0)</f>
        <v>בלוקי נייר, מחברות ופנקסים</v>
      </c>
      <c r="D325" s="27" t="str">
        <f>VLOOKUP(A325,מכרז!$A$5:$I$587,2,0)</f>
        <v>פנקסים</v>
      </c>
      <c r="E325" s="88">
        <f>VLOOKUP(D325,'חלוקת אחוזים לכל רמת קטגוריה'!$D$3:$J$69,7,0)</f>
        <v>1.5625000000000001E-3</v>
      </c>
      <c r="F325" s="27" t="str">
        <f>VLOOKUP(A325,מכרז!$A$5:$I$587,3,0)</f>
        <v>פנקס 21/96 מכורך משובץ / שורה</v>
      </c>
      <c r="G325" s="27" t="str">
        <f>VLOOKUP(A325,מכרז!$A$5:$I$587,4,0)</f>
        <v>פנקס רישום כריכה קשה, שורה / משובץ,  21/96</v>
      </c>
      <c r="H325" s="27">
        <f>VLOOKUP(A325,מכרז!$A$5:$I$587,5,0)</f>
        <v>0</v>
      </c>
      <c r="I325" s="27" t="str">
        <f>VLOOKUP(A325,מכרז!$A$5:$I$587,7,0)</f>
        <v>יח'</v>
      </c>
      <c r="J325" s="26">
        <f>VLOOKUP(A325,מכרז!$A$5:$I$587,8,0)</f>
        <v>3.6750000000000003</v>
      </c>
    </row>
    <row r="326" spans="1:10" ht="42.75" x14ac:dyDescent="0.2">
      <c r="A326" s="27">
        <v>323</v>
      </c>
      <c r="B326" s="39" t="str">
        <f>VLOOKUP(D326,'חלוקת אחוזים לכל רמת קטגוריה'!$D$3:$J$69,3,0)</f>
        <v>מוצרי נייר, לוחות ושקפים</v>
      </c>
      <c r="C326" s="39" t="str">
        <f>VLOOKUP(D326,'חלוקת אחוזים לכל רמת קטגוריה'!$D$3:$J$69,2,0)</f>
        <v>בלוקי נייר, מחברות ופנקסים</v>
      </c>
      <c r="D326" s="27" t="str">
        <f>VLOOKUP(A326,מכרז!$A$5:$I$587,2,0)</f>
        <v>פנקסים</v>
      </c>
      <c r="E326" s="88">
        <f>VLOOKUP(D326,'חלוקת אחוזים לכל רמת קטגוריה'!$D$3:$J$69,7,0)</f>
        <v>1.5625000000000001E-3</v>
      </c>
      <c r="F326" s="27" t="str">
        <f>VLOOKUP(A326,מכרז!$A$5:$I$587,3,0)</f>
        <v>פנקס א-ב 21/96 מכורך</v>
      </c>
      <c r="G326" s="27" t="str">
        <f>VLOOKUP(A326,מכרז!$A$5:$I$587,4,0)</f>
        <v>פנקס רישום כריכה קשה, א-ב, 21/96</v>
      </c>
      <c r="H326" s="27">
        <f>VLOOKUP(A326,מכרז!$A$5:$I$587,5,0)</f>
        <v>0</v>
      </c>
      <c r="I326" s="27" t="str">
        <f>VLOOKUP(A326,מכרז!$A$5:$I$587,7,0)</f>
        <v>יח'</v>
      </c>
      <c r="J326" s="26">
        <f>VLOOKUP(A326,מכרז!$A$5:$I$587,8,0)</f>
        <v>8.3597837399999992</v>
      </c>
    </row>
    <row r="327" spans="1:10" ht="42.75" x14ac:dyDescent="0.2">
      <c r="A327" s="27">
        <v>324</v>
      </c>
      <c r="B327" s="39" t="str">
        <f>VLOOKUP(D327,'חלוקת אחוזים לכל רמת קטגוריה'!$D$3:$J$69,3,0)</f>
        <v>מוצרי נייר, לוחות ושקפים</v>
      </c>
      <c r="C327" s="39" t="str">
        <f>VLOOKUP(D327,'חלוקת אחוזים לכל רמת קטגוריה'!$D$3:$J$69,2,0)</f>
        <v>בלוקי נייר, מחברות ופנקסים</v>
      </c>
      <c r="D327" s="27" t="str">
        <f>VLOOKUP(A327,מכרז!$A$5:$I$587,2,0)</f>
        <v>פנקסים</v>
      </c>
      <c r="E327" s="88">
        <f>VLOOKUP(D327,'חלוקת אחוזים לכל רמת קטגוריה'!$D$3:$J$69,7,0)</f>
        <v>1.5625000000000001E-3</v>
      </c>
      <c r="F327" s="27" t="str">
        <f>VLOOKUP(A327,מכרז!$A$5:$I$587,3,0)</f>
        <v>פנקס כיס מס 1 60 דף</v>
      </c>
      <c r="G327" s="27" t="str">
        <f>VLOOKUP(A327,מכרז!$A$5:$I$587,4,0)</f>
        <v>פנקס כיס עם כריכה צבעונית רכה, 60 דף בבלוק</v>
      </c>
      <c r="H327" s="27">
        <f>VLOOKUP(A327,מכרז!$A$5:$I$587,5,0)</f>
        <v>0</v>
      </c>
      <c r="I327" s="27" t="str">
        <f>VLOOKUP(A327,מכרז!$A$5:$I$587,7,0)</f>
        <v>יח'</v>
      </c>
      <c r="J327" s="26">
        <f>VLOOKUP(A327,מכרז!$A$5:$I$587,8,0)</f>
        <v>0.444461094</v>
      </c>
    </row>
    <row r="328" spans="1:10" ht="42.75" x14ac:dyDescent="0.2">
      <c r="A328" s="27">
        <v>325</v>
      </c>
      <c r="B328" s="39" t="str">
        <f>VLOOKUP(D328,'חלוקת אחוזים לכל רמת קטגוריה'!$D$3:$J$69,3,0)</f>
        <v>מוצרי נייר, לוחות ושקפים</v>
      </c>
      <c r="C328" s="39" t="str">
        <f>VLOOKUP(D328,'חלוקת אחוזים לכל רמת קטגוריה'!$D$3:$J$69,2,0)</f>
        <v>בלוקי נייר, מחברות ופנקסים</v>
      </c>
      <c r="D328" s="27" t="str">
        <f>VLOOKUP(A328,מכרז!$A$5:$I$587,2,0)</f>
        <v>פנקסים</v>
      </c>
      <c r="E328" s="88">
        <f>VLOOKUP(D328,'חלוקת אחוזים לכל רמת קטגוריה'!$D$3:$J$69,7,0)</f>
        <v>1.5625000000000001E-3</v>
      </c>
      <c r="F328" s="27" t="str">
        <f>VLOOKUP(A328,מכרז!$A$5:$I$587,3,0)</f>
        <v>פנקס כיס מס 2 60 דף</v>
      </c>
      <c r="G328" s="27" t="str">
        <f>VLOOKUP(A328,מכרז!$A$5:$I$587,4,0)</f>
        <v>פנקס כיס עם כריכה צבעונית רכה, 60 דף בבלוק</v>
      </c>
      <c r="H328" s="27">
        <f>VLOOKUP(A328,מכרז!$A$5:$I$587,5,0)</f>
        <v>0</v>
      </c>
      <c r="I328" s="27" t="str">
        <f>VLOOKUP(A328,מכרז!$A$5:$I$587,7,0)</f>
        <v>יח'</v>
      </c>
      <c r="J328" s="26">
        <f>VLOOKUP(A328,מכרז!$A$5:$I$587,8,0)</f>
        <v>0.66691409400000001</v>
      </c>
    </row>
    <row r="329" spans="1:10" ht="42.75" x14ac:dyDescent="0.2">
      <c r="A329" s="27">
        <v>326</v>
      </c>
      <c r="B329" s="39" t="str">
        <f>VLOOKUP(D329,'חלוקת אחוזים לכל רמת קטגוריה'!$D$3:$J$69,3,0)</f>
        <v>מוצרי נייר, לוחות ושקפים</v>
      </c>
      <c r="C329" s="39" t="str">
        <f>VLOOKUP(D329,'חלוקת אחוזים לכל רמת קטגוריה'!$D$3:$J$69,2,0)</f>
        <v>בלוקי נייר, מחברות ופנקסים</v>
      </c>
      <c r="D329" s="27" t="str">
        <f>VLOOKUP(A329,מכרז!$A$5:$I$587,2,0)</f>
        <v>פנקסים</v>
      </c>
      <c r="E329" s="88">
        <f>VLOOKUP(D329,'חלוקת אחוזים לכל רמת קטגוריה'!$D$3:$J$69,7,0)</f>
        <v>1.5625000000000001E-3</v>
      </c>
      <c r="F329" s="27" t="str">
        <f>VLOOKUP(A329,מכרז!$A$5:$I$587,3,0)</f>
        <v>פנקס כיס מס 3 60 דף</v>
      </c>
      <c r="G329" s="27" t="str">
        <f>VLOOKUP(A329,מכרז!$A$5:$I$587,4,0)</f>
        <v>פנקס כיס עם כריכה צבעונית רכה, 60 דף בבלוק</v>
      </c>
      <c r="H329" s="27">
        <f>VLOOKUP(A329,מכרז!$A$5:$I$587,5,0)</f>
        <v>0</v>
      </c>
      <c r="I329" s="27" t="str">
        <f>VLOOKUP(A329,מכרז!$A$5:$I$587,7,0)</f>
        <v>יח'</v>
      </c>
      <c r="J329" s="26">
        <f>VLOOKUP(A329,מכרז!$A$5:$I$587,8,0)</f>
        <v>0.80038589399999993</v>
      </c>
    </row>
    <row r="330" spans="1:10" ht="42.75" x14ac:dyDescent="0.2">
      <c r="A330" s="27">
        <v>327</v>
      </c>
      <c r="B330" s="39" t="str">
        <f>VLOOKUP(D330,'חלוקת אחוזים לכל רמת קטגוריה'!$D$3:$J$69,3,0)</f>
        <v>מוצרי נייר, לוחות ושקפים</v>
      </c>
      <c r="C330" s="39" t="str">
        <f>VLOOKUP(D330,'חלוקת אחוזים לכל רמת קטגוריה'!$D$3:$J$69,2,0)</f>
        <v>בלוקי נייר, מחברות ופנקסים</v>
      </c>
      <c r="D330" s="27" t="str">
        <f>VLOOKUP(A330,מכרז!$A$5:$I$587,2,0)</f>
        <v>פנקסים</v>
      </c>
      <c r="E330" s="88">
        <f>VLOOKUP(D330,'חלוקת אחוזים לכל רמת קטגוריה'!$D$3:$J$69,7,0)</f>
        <v>1.5625000000000001E-3</v>
      </c>
      <c r="F330" s="27" t="str">
        <f>VLOOKUP(A330,מכרז!$A$5:$I$587,3,0)</f>
        <v>פנקס 21/144 משבצת / שורה</v>
      </c>
      <c r="G330" s="27" t="str">
        <f>VLOOKUP(A330,מכרז!$A$5:$I$587,4,0)</f>
        <v>פנקס 21/144</v>
      </c>
      <c r="H330" s="27">
        <f>VLOOKUP(A330,מכרז!$A$5:$I$587,5,0)</f>
        <v>0</v>
      </c>
      <c r="I330" s="27" t="str">
        <f>VLOOKUP(A330,מכרז!$A$5:$I$587,7,0)</f>
        <v>יח'</v>
      </c>
      <c r="J330" s="26">
        <f>VLOOKUP(A330,מכרז!$A$5:$I$587,8,0)</f>
        <v>11.102427</v>
      </c>
    </row>
    <row r="331" spans="1:10" ht="42.75" x14ac:dyDescent="0.2">
      <c r="A331" s="27">
        <v>328</v>
      </c>
      <c r="B331" s="39" t="str">
        <f>VLOOKUP(D331,'חלוקת אחוזים לכל רמת קטגוריה'!$D$3:$J$69,3,0)</f>
        <v>מכשור משרדי ואביזרי שולחן</v>
      </c>
      <c r="C331" s="39" t="str">
        <f>VLOOKUP(D331,'חלוקת אחוזים לכל רמת קטגוריה'!$D$3:$J$69,2,0)</f>
        <v>שונות</v>
      </c>
      <c r="D331" s="27" t="str">
        <f>VLOOKUP(A331,מכרז!$A$5:$I$587,2,0)</f>
        <v>אלבום / מעמד לכרטיסי ביקור</v>
      </c>
      <c r="E331" s="88">
        <f>VLOOKUP(D331,'חלוקת אחוזים לכל רמת קטגוריה'!$D$3:$J$69,7,0)</f>
        <v>5.0000000000000001E-3</v>
      </c>
      <c r="F331" s="27" t="str">
        <f>VLOOKUP(A331,מכרז!$A$5:$I$587,3,0)</f>
        <v>אלבומי כרטיסי ביקור-96 כרטיסים</v>
      </c>
      <c r="G331" s="27" t="str">
        <f>VLOOKUP(A331,מכרז!$A$5:$I$587,4,0)</f>
        <v>אלבום כרטיסי ביקור טבעות אוקטב A4, מתאים למילוי 96 כרטיסי ביקור וניתן להוסיף דפי מילוי</v>
      </c>
      <c r="H331" s="27">
        <f>VLOOKUP(A331,מכרז!$A$5:$I$587,5,0)</f>
        <v>0</v>
      </c>
      <c r="I331" s="27" t="str">
        <f>VLOOKUP(A331,מכרז!$A$5:$I$587,7,0)</f>
        <v>יח'</v>
      </c>
      <c r="J331" s="26">
        <f>VLOOKUP(A331,מכרז!$A$5:$I$587,8,0)</f>
        <v>9.7734000000000023</v>
      </c>
    </row>
    <row r="332" spans="1:10" ht="42.75" x14ac:dyDescent="0.2">
      <c r="A332" s="27">
        <v>329</v>
      </c>
      <c r="B332" s="39" t="str">
        <f>VLOOKUP(D332,'חלוקת אחוזים לכל רמת קטגוריה'!$D$3:$J$69,3,0)</f>
        <v>מכשור משרדי ואביזרי שולחן</v>
      </c>
      <c r="C332" s="39" t="str">
        <f>VLOOKUP(D332,'חלוקת אחוזים לכל רמת קטגוריה'!$D$3:$J$69,2,0)</f>
        <v>שונות</v>
      </c>
      <c r="D332" s="27" t="str">
        <f>VLOOKUP(A332,מכרז!$A$5:$I$587,2,0)</f>
        <v>אלבום / מעמד לכרטיסי ביקור</v>
      </c>
      <c r="E332" s="88">
        <f>VLOOKUP(D332,'חלוקת אחוזים לכל רמת קטגוריה'!$D$3:$J$69,7,0)</f>
        <v>5.0000000000000001E-3</v>
      </c>
      <c r="F332" s="27" t="str">
        <f>VLOOKUP(A332,מכרז!$A$5:$I$587,3,0)</f>
        <v>מילוי לכרטיסי ביקור טבעות</v>
      </c>
      <c r="G332" s="27" t="str">
        <f>VLOOKUP(A332,מכרז!$A$5:$I$587,4,0)</f>
        <v>דפי מילוי לכרטיסי ביקור טבעות מותאם לאלבום A4 כרטיסי ביקור טבעות ,  10 ח' בחבילה</v>
      </c>
      <c r="H332" s="27">
        <f>VLOOKUP(A332,מכרז!$A$5:$I$587,5,0)</f>
        <v>0</v>
      </c>
      <c r="I332" s="27" t="str">
        <f>VLOOKUP(A332,מכרז!$A$5:$I$587,7,0)</f>
        <v>סט</v>
      </c>
      <c r="J332" s="26">
        <f>VLOOKUP(A332,מכרז!$A$5:$I$587,8,0)</f>
        <v>6.5907692307692312</v>
      </c>
    </row>
    <row r="333" spans="1:10" ht="42.75" x14ac:dyDescent="0.2">
      <c r="A333" s="27">
        <v>330</v>
      </c>
      <c r="B333" s="39" t="str">
        <f>VLOOKUP(D333,'חלוקת אחוזים לכל רמת קטגוריה'!$D$3:$J$69,3,0)</f>
        <v>מכשור משרדי ואביזרי שולחן</v>
      </c>
      <c r="C333" s="39" t="str">
        <f>VLOOKUP(D333,'חלוקת אחוזים לכל רמת קטגוריה'!$D$3:$J$69,2,0)</f>
        <v>שונות</v>
      </c>
      <c r="D333" s="27" t="str">
        <f>VLOOKUP(A333,מכרז!$A$5:$I$587,2,0)</f>
        <v>מגירות אחסון</v>
      </c>
      <c r="E333" s="88">
        <f>VLOOKUP(D333,'חלוקת אחוזים לכל רמת קטגוריה'!$D$3:$J$69,7,0)</f>
        <v>8.833333333333333E-4</v>
      </c>
      <c r="F333" s="27" t="str">
        <f>VLOOKUP(A333,מכרז!$A$5:$I$587,3,0)</f>
        <v>מגירת רב תא מפלסטיק קשיח 2 תאים בשורה</v>
      </c>
      <c r="G333" s="27" t="str">
        <f>VLOOKUP(A333,מכרז!$A$5:$I$587,4,0)</f>
        <v xml:space="preserve"> מגירת רב תא עשוי פלסטיק  קשיח, 2 תאים בשורה שקוף, מודולרי גודל תא בודד 49/46/44.5 מ"מ </v>
      </c>
      <c r="H333" s="27" t="str">
        <f>VLOOKUP(A333,מכרז!$A$5:$I$587,5,0)</f>
        <v xml:space="preserve">חוליות </v>
      </c>
      <c r="I333" s="27" t="str">
        <f>VLOOKUP(A333,מכרז!$A$5:$I$587,7,0)</f>
        <v>יח'</v>
      </c>
      <c r="J333" s="26">
        <f>VLOOKUP(A333,מכרז!$A$5:$I$587,8,0)</f>
        <v>151.62000000000003</v>
      </c>
    </row>
    <row r="334" spans="1:10" ht="42.75" x14ac:dyDescent="0.2">
      <c r="A334" s="27">
        <v>331</v>
      </c>
      <c r="B334" s="39" t="str">
        <f>VLOOKUP(D334,'חלוקת אחוזים לכל רמת קטגוריה'!$D$3:$J$69,3,0)</f>
        <v>מכשור משרדי ואביזרי שולחן</v>
      </c>
      <c r="C334" s="39" t="str">
        <f>VLOOKUP(D334,'חלוקת אחוזים לכל רמת קטגוריה'!$D$3:$J$69,2,0)</f>
        <v>שונות</v>
      </c>
      <c r="D334" s="27" t="str">
        <f>VLOOKUP(A334,מכרז!$A$5:$I$587,2,0)</f>
        <v>מגירות אחסון</v>
      </c>
      <c r="E334" s="88">
        <f>VLOOKUP(D334,'חלוקת אחוזים לכל רמת קטגוריה'!$D$3:$J$69,7,0)</f>
        <v>8.833333333333333E-4</v>
      </c>
      <c r="F334" s="27" t="str">
        <f>VLOOKUP(A334,מכרז!$A$5:$I$587,3,0)</f>
        <v>מגירת רב תא מפלסטיק קשיח 3 תאים בשורה</v>
      </c>
      <c r="G334" s="27" t="str">
        <f>VLOOKUP(A334,מכרז!$A$5:$I$587,4,0)</f>
        <v xml:space="preserve"> מגירת רב תא עשוי פלסטיק  קשיח, 3 תאים בשורה שקוף, מודולרי גודל תא בודד 49/46/44.5 מ"מ </v>
      </c>
      <c r="H334" s="27" t="str">
        <f>VLOOKUP(A334,מכרז!$A$5:$I$587,5,0)</f>
        <v xml:space="preserve">חוליות </v>
      </c>
      <c r="I334" s="27" t="str">
        <f>VLOOKUP(A334,מכרז!$A$5:$I$587,7,0)</f>
        <v>יח'</v>
      </c>
      <c r="J334" s="26">
        <f>VLOOKUP(A334,מכרז!$A$5:$I$587,8,0)</f>
        <v>105</v>
      </c>
    </row>
    <row r="335" spans="1:10" ht="42.75" x14ac:dyDescent="0.2">
      <c r="A335" s="27">
        <v>332</v>
      </c>
      <c r="B335" s="39" t="str">
        <f>VLOOKUP(D335,'חלוקת אחוזים לכל רמת קטגוריה'!$D$3:$J$69,3,0)</f>
        <v>מכשור משרדי ואביזרי שולחן</v>
      </c>
      <c r="C335" s="39" t="str">
        <f>VLOOKUP(D335,'חלוקת אחוזים לכל רמת קטגוריה'!$D$3:$J$69,2,0)</f>
        <v>שונות</v>
      </c>
      <c r="D335" s="27" t="str">
        <f>VLOOKUP(A335,מכרז!$A$5:$I$587,2,0)</f>
        <v>מגירות אחסון</v>
      </c>
      <c r="E335" s="88">
        <f>VLOOKUP(D335,'חלוקת אחוזים לכל רמת קטגוריה'!$D$3:$J$69,7,0)</f>
        <v>8.833333333333333E-4</v>
      </c>
      <c r="F335" s="27" t="str">
        <f>VLOOKUP(A335,מכרז!$A$5:$I$587,3,0)</f>
        <v>מגירת רב תא מפלסטיק קשיח 4 תאים בשורה</v>
      </c>
      <c r="G335" s="27" t="str">
        <f>VLOOKUP(A335,מכרז!$A$5:$I$587,4,0)</f>
        <v xml:space="preserve"> מגירת רב תא עשוי פלסטיק  קשיח, 4תאים בשורה שקוף, מודולרי גודל תא בודד 49/46/44.5 מ"מ </v>
      </c>
      <c r="H335" s="27" t="str">
        <f>VLOOKUP(A335,מכרז!$A$5:$I$587,5,0)</f>
        <v xml:space="preserve">חוליות </v>
      </c>
      <c r="I335" s="27" t="str">
        <f>VLOOKUP(A335,מכרז!$A$5:$I$587,7,0)</f>
        <v>יח'</v>
      </c>
      <c r="J335" s="26">
        <f>VLOOKUP(A335,מכרז!$A$5:$I$587,8,0)</f>
        <v>57.120000000000012</v>
      </c>
    </row>
    <row r="336" spans="1:10" ht="42.75" x14ac:dyDescent="0.2">
      <c r="A336" s="27">
        <v>333</v>
      </c>
      <c r="B336" s="39" t="str">
        <f>VLOOKUP(D336,'חלוקת אחוזים לכל רמת קטגוריה'!$D$3:$J$69,3,0)</f>
        <v>מכשור משרדי ואביזרי שולחן</v>
      </c>
      <c r="C336" s="39" t="str">
        <f>VLOOKUP(D336,'חלוקת אחוזים לכל רמת קטגוריה'!$D$3:$J$69,2,0)</f>
        <v>שונות</v>
      </c>
      <c r="D336" s="27" t="str">
        <f>VLOOKUP(A336,מכרז!$A$5:$I$587,2,0)</f>
        <v>מגירות אחסון</v>
      </c>
      <c r="E336" s="88">
        <f>VLOOKUP(D336,'חלוקת אחוזים לכל רמת קטגוריה'!$D$3:$J$69,7,0)</f>
        <v>8.833333333333333E-4</v>
      </c>
      <c r="F336" s="27" t="str">
        <f>VLOOKUP(A336,מכרז!$A$5:$I$587,3,0)</f>
        <v>מגירת רב תא מפלסטיק קשיח 5 תאים בשורה</v>
      </c>
      <c r="G336" s="27" t="str">
        <f>VLOOKUP(A336,מכרז!$A$5:$I$587,4,0)</f>
        <v xml:space="preserve"> מגירת רב תא עשוי פלסטיק  קשיח, 5תאים בשורה שקוף, מודולרי גודל תא בודד 49/46/44.5 מ"מ </v>
      </c>
      <c r="H336" s="27" t="str">
        <f>VLOOKUP(A336,מכרז!$A$5:$I$587,5,0)</f>
        <v xml:space="preserve">חוליות </v>
      </c>
      <c r="I336" s="27" t="str">
        <f>VLOOKUP(A336,מכרז!$A$5:$I$587,7,0)</f>
        <v>יח'</v>
      </c>
      <c r="J336" s="26">
        <f>VLOOKUP(A336,מכרז!$A$5:$I$587,8,0)</f>
        <v>63.000000000000014</v>
      </c>
    </row>
    <row r="337" spans="1:10" ht="42.75" x14ac:dyDescent="0.2">
      <c r="A337" s="27">
        <v>334</v>
      </c>
      <c r="B337" s="39" t="str">
        <f>VLOOKUP(D337,'חלוקת אחוזים לכל רמת קטגוריה'!$D$3:$J$69,3,0)</f>
        <v>מכשור משרדי ואביזרי שולחן</v>
      </c>
      <c r="C337" s="39" t="str">
        <f>VLOOKUP(D337,'חלוקת אחוזים לכל רמת קטגוריה'!$D$3:$J$69,2,0)</f>
        <v>שונות</v>
      </c>
      <c r="D337" s="27" t="str">
        <f>VLOOKUP(A337,מכרז!$A$5:$I$587,2,0)</f>
        <v>מגירות אחסון</v>
      </c>
      <c r="E337" s="88">
        <f>VLOOKUP(D337,'חלוקת אחוזים לכל רמת קטגוריה'!$D$3:$J$69,7,0)</f>
        <v>8.833333333333333E-4</v>
      </c>
      <c r="F337" s="27" t="str">
        <f>VLOOKUP(A337,מכרז!$A$5:$I$587,3,0)</f>
        <v>מגירת רב תא מפלסטיק קשיח 6 תאים בשורה</v>
      </c>
      <c r="G337" s="27" t="str">
        <f>VLOOKUP(A337,מכרז!$A$5:$I$587,4,0)</f>
        <v xml:space="preserve"> מגירת רב תא עשוי פלסטיק  קשיח, 6תאים בשורה שקוף, מודולרי גודל תא בודד 49/46/44.5 מ"מ </v>
      </c>
      <c r="H337" s="27" t="str">
        <f>VLOOKUP(A337,מכרז!$A$5:$I$587,5,0)</f>
        <v xml:space="preserve">חוליות </v>
      </c>
      <c r="I337" s="27" t="str">
        <f>VLOOKUP(A337,מכרז!$A$5:$I$587,7,0)</f>
        <v>יח'</v>
      </c>
      <c r="J337" s="26">
        <f>VLOOKUP(A337,מכרז!$A$5:$I$587,8,0)</f>
        <v>31.500000000000007</v>
      </c>
    </row>
    <row r="338" spans="1:10" ht="14.25" customHeight="1" x14ac:dyDescent="0.2">
      <c r="A338" s="27">
        <v>335</v>
      </c>
      <c r="B338" s="39" t="str">
        <f>VLOOKUP(D338,'חלוקת אחוזים לכל רמת קטגוריה'!$D$3:$J$69,3,0)</f>
        <v>מכשור משרדי ואביזרי שולחן</v>
      </c>
      <c r="C338" s="39" t="str">
        <f>VLOOKUP(D338,'חלוקת אחוזים לכל רמת קטגוריה'!$D$3:$J$69,2,0)</f>
        <v>שונות</v>
      </c>
      <c r="D338" s="27" t="str">
        <f>VLOOKUP(A338,מכרז!$A$5:$I$587,2,0)</f>
        <v>מגירות אחסון</v>
      </c>
      <c r="E338" s="88">
        <f>VLOOKUP(D338,'חלוקת אחוזים לכל רמת קטגוריה'!$D$3:$J$69,7,0)</f>
        <v>8.833333333333333E-4</v>
      </c>
      <c r="F338" s="27" t="str">
        <f>VLOOKUP(A338,מכרז!$A$5:$I$587,3,0)</f>
        <v>מגירת רב תא מפלסטיק קשיח 9 תאים בשורה</v>
      </c>
      <c r="G338" s="27" t="str">
        <f>VLOOKUP(A338,מכרז!$A$5:$I$587,4,0)</f>
        <v xml:space="preserve"> מגירת רב תא עשוי פלסטיק  קשיח, 9 תאים בשורה שקוף, מודולרי גודל תא בודד 49/46/44.5 מ"מ </v>
      </c>
      <c r="H338" s="27" t="str">
        <f>VLOOKUP(A338,מכרז!$A$5:$I$587,5,0)</f>
        <v xml:space="preserve">חוליות </v>
      </c>
      <c r="I338" s="27" t="str">
        <f>VLOOKUP(A338,מכרז!$A$5:$I$587,7,0)</f>
        <v>יח'</v>
      </c>
      <c r="J338" s="26">
        <f>VLOOKUP(A338,מכרז!$A$5:$I$587,8,0)</f>
        <v>34.44</v>
      </c>
    </row>
    <row r="339" spans="1:10" ht="42.75" x14ac:dyDescent="0.2">
      <c r="A339" s="27">
        <v>336</v>
      </c>
      <c r="B339" s="39" t="str">
        <f>VLOOKUP(D339,'חלוקת אחוזים לכל רמת קטגוריה'!$D$3:$J$69,3,0)</f>
        <v>מכשור משרדי ואביזרי שולחן</v>
      </c>
      <c r="C339" s="39" t="str">
        <f>VLOOKUP(D339,'חלוקת אחוזים לכל רמת קטגוריה'!$D$3:$J$69,2,0)</f>
        <v>שונות</v>
      </c>
      <c r="D339" s="27" t="str">
        <f>VLOOKUP(A339,מכרז!$A$5:$I$587,2,0)</f>
        <v>מגשים וסלסלות</v>
      </c>
      <c r="E339" s="88">
        <f>VLOOKUP(D339,'חלוקת אחוזים לכל רמת קטגוריה'!$D$3:$J$69,7,0)</f>
        <v>1.5E-3</v>
      </c>
      <c r="F339" s="27" t="str">
        <f>VLOOKUP(A339,מכרז!$A$5:$I$587,3,0)</f>
        <v>מגש למכתבים, עשוי פלסטיק, מתאים לניירות A4 ופוליו, מידה 30 / 37 ס"מ</v>
      </c>
      <c r="G339" s="27" t="str">
        <f>VLOOKUP(A339,מכרז!$A$5:$I$587,4,0)</f>
        <v>1026 שקוף שקוף</v>
      </c>
      <c r="H339" s="27">
        <f>VLOOKUP(A339,מכרז!$A$5:$I$587,5,0)</f>
        <v>0</v>
      </c>
      <c r="I339" s="27" t="str">
        <f>VLOOKUP(A339,מכרז!$A$5:$I$587,7,0)</f>
        <v>יח'</v>
      </c>
      <c r="J339" s="26">
        <f>VLOOKUP(A339,מכרז!$A$5:$I$587,8,0)</f>
        <v>5.7246000000000015</v>
      </c>
    </row>
    <row r="340" spans="1:10" ht="42.75" x14ac:dyDescent="0.2">
      <c r="A340" s="27">
        <v>337</v>
      </c>
      <c r="B340" s="39" t="str">
        <f>VLOOKUP(D340,'חלוקת אחוזים לכל רמת קטגוריה'!$D$3:$J$69,3,0)</f>
        <v>מכשור משרדי ואביזרי שולחן</v>
      </c>
      <c r="C340" s="39" t="str">
        <f>VLOOKUP(D340,'חלוקת אחוזים לכל רמת קטגוריה'!$D$3:$J$69,2,0)</f>
        <v>שונות</v>
      </c>
      <c r="D340" s="27" t="str">
        <f>VLOOKUP(A340,מכרז!$A$5:$I$587,2,0)</f>
        <v>מגשים וסלסלות</v>
      </c>
      <c r="E340" s="88">
        <f>VLOOKUP(D340,'חלוקת אחוזים לכל רמת קטגוריה'!$D$3:$J$69,7,0)</f>
        <v>1.5E-3</v>
      </c>
      <c r="F340" s="27" t="str">
        <f>VLOOKUP(A340,מכרז!$A$5:$I$587,3,0)</f>
        <v>מגש למכתבים עם חיבור קבוע סט 3</v>
      </c>
      <c r="G340" s="27" t="str">
        <f>VLOOKUP(A340,מכרז!$A$5:$I$587,4,0)</f>
        <v>מגש למכתבים עם חיבור קבוע שקוף עשן  סט 3</v>
      </c>
      <c r="H340" s="27">
        <f>VLOOKUP(A340,מכרז!$A$5:$I$587,5,0)</f>
        <v>0</v>
      </c>
      <c r="I340" s="27" t="str">
        <f>VLOOKUP(A340,מכרז!$A$5:$I$587,7,0)</f>
        <v>סט</v>
      </c>
      <c r="J340" s="26">
        <f>VLOOKUP(A340,מכרז!$A$5:$I$587,8,0)</f>
        <v>22.05</v>
      </c>
    </row>
    <row r="341" spans="1:10" ht="42.75" x14ac:dyDescent="0.2">
      <c r="A341" s="27">
        <v>338</v>
      </c>
      <c r="B341" s="39" t="str">
        <f>VLOOKUP(D341,'חלוקת אחוזים לכל רמת קטגוריה'!$D$3:$J$69,3,0)</f>
        <v>מכשור משרדי ואביזרי שולחן</v>
      </c>
      <c r="C341" s="39" t="str">
        <f>VLOOKUP(D341,'חלוקת אחוזים לכל רמת קטגוריה'!$D$3:$J$69,2,0)</f>
        <v>שונות</v>
      </c>
      <c r="D341" s="27" t="str">
        <f>VLOOKUP(A341,מכרז!$A$5:$I$587,2,0)</f>
        <v>מגשים וסלסלות</v>
      </c>
      <c r="E341" s="88">
        <f>VLOOKUP(D341,'חלוקת אחוזים לכל רמת קטגוריה'!$D$3:$J$69,7,0)</f>
        <v>1.5E-3</v>
      </c>
      <c r="F341" s="27" t="str">
        <f>VLOOKUP(A341,מכרז!$A$5:$I$587,3,0)</f>
        <v>סט 2 מגשים שקופים למכתבים מפלסטיק אקרילי, גודל 30/37</v>
      </c>
      <c r="G341" s="27" t="str">
        <f>VLOOKUP(A341,מכרז!$A$5:$I$587,4,0)</f>
        <v>מגשים שקופים, 2 יחידות, פלסטיק קשיח עם מגביהים קשיחים מרוכבים אחד בתוך השני. בכל מגש, להרכבה עצמית</v>
      </c>
      <c r="H341" s="27">
        <f>VLOOKUP(A341,מכרז!$A$5:$I$587,5,0)</f>
        <v>0</v>
      </c>
      <c r="I341" s="27" t="str">
        <f>VLOOKUP(A341,מכרז!$A$5:$I$587,7,0)</f>
        <v>סט</v>
      </c>
      <c r="J341" s="26">
        <f>VLOOKUP(A341,מכרז!$A$5:$I$587,8,0)</f>
        <v>14.477400000000003</v>
      </c>
    </row>
    <row r="342" spans="1:10" ht="42.75" x14ac:dyDescent="0.2">
      <c r="A342" s="27">
        <v>339</v>
      </c>
      <c r="B342" s="39" t="str">
        <f>VLOOKUP(D342,'חלוקת אחוזים לכל רמת קטגוריה'!$D$3:$J$69,3,0)</f>
        <v>מכשור משרדי ואביזרי שולחן</v>
      </c>
      <c r="C342" s="39" t="str">
        <f>VLOOKUP(D342,'חלוקת אחוזים לכל רמת קטגוריה'!$D$3:$J$69,2,0)</f>
        <v>שונות</v>
      </c>
      <c r="D342" s="27" t="str">
        <f>VLOOKUP(A342,מכרז!$A$5:$I$587,2,0)</f>
        <v>מגשים וסלסלות</v>
      </c>
      <c r="E342" s="88">
        <f>VLOOKUP(D342,'חלוקת אחוזים לכל רמת קטגוריה'!$D$3:$J$69,7,0)</f>
        <v>1.5E-3</v>
      </c>
      <c r="F342" s="27" t="str">
        <f>VLOOKUP(A342,מכרז!$A$5:$I$587,3,0)</f>
        <v>סט 3 מגשים שקופים למכתבים מפלסטיק אקרילי, גודל 30/37</v>
      </c>
      <c r="G342" s="27" t="str">
        <f>VLOOKUP(A342,מכרז!$A$5:$I$587,4,0)</f>
        <v>מגשים שקופים, 3 יחידות עם מגביהים לכל מגש להרכבה עצמית</v>
      </c>
      <c r="H342" s="27">
        <f>VLOOKUP(A342,מכרז!$A$5:$I$587,5,0)</f>
        <v>0</v>
      </c>
      <c r="I342" s="27" t="str">
        <f>VLOOKUP(A342,מכרז!$A$5:$I$587,7,0)</f>
        <v>סט</v>
      </c>
      <c r="J342" s="26">
        <f>VLOOKUP(A342,מכרז!$A$5:$I$587,8,0)</f>
        <v>22.05</v>
      </c>
    </row>
    <row r="343" spans="1:10" ht="42.75" x14ac:dyDescent="0.2">
      <c r="A343" s="27">
        <v>340</v>
      </c>
      <c r="B343" s="39" t="str">
        <f>VLOOKUP(D343,'חלוקת אחוזים לכל רמת קטגוריה'!$D$3:$J$69,3,0)</f>
        <v>מכשור משרדי ואביזרי שולחן</v>
      </c>
      <c r="C343" s="39" t="str">
        <f>VLOOKUP(D343,'חלוקת אחוזים לכל רמת קטגוריה'!$D$3:$J$69,2,0)</f>
        <v>שונות</v>
      </c>
      <c r="D343" s="27" t="str">
        <f>VLOOKUP(A343,מכרז!$A$5:$I$587,2,0)</f>
        <v>מגשים וסלסלות</v>
      </c>
      <c r="E343" s="88">
        <f>VLOOKUP(D343,'חלוקת אחוזים לכל רמת קטגוריה'!$D$3:$J$69,7,0)</f>
        <v>1.5E-3</v>
      </c>
      <c r="F343" s="27" t="str">
        <f>VLOOKUP(A343,מכרז!$A$5:$I$587,3,0)</f>
        <v>סט 3 מגשים מרשת מתכת שחורה גודל 30/37</v>
      </c>
      <c r="G343" s="27" t="str">
        <f>VLOOKUP(A343,מכרז!$A$5:$I$587,4,0)</f>
        <v>מגשי רשת ממתכת שחורה, מתאים לניירות A4  ופוליו, מידה 37 / 30 ס"מ</v>
      </c>
      <c r="H343" s="27">
        <f>VLOOKUP(A343,מכרז!$A$5:$I$587,5,0)</f>
        <v>0</v>
      </c>
      <c r="I343" s="27" t="str">
        <f>VLOOKUP(A343,מכרז!$A$5:$I$587,7,0)</f>
        <v>סט</v>
      </c>
      <c r="J343" s="26">
        <f>VLOOKUP(A343,מכרז!$A$5:$I$587,8,0)</f>
        <v>22.68</v>
      </c>
    </row>
    <row r="344" spans="1:10" ht="42.75" x14ac:dyDescent="0.2">
      <c r="A344" s="27">
        <v>341</v>
      </c>
      <c r="B344" s="39" t="str">
        <f>VLOOKUP(D344,'חלוקת אחוזים לכל רמת קטגוריה'!$D$3:$J$69,3,0)</f>
        <v>מכשור משרדי ואביזרי שולחן</v>
      </c>
      <c r="C344" s="39" t="str">
        <f>VLOOKUP(D344,'חלוקת אחוזים לכל רמת קטגוריה'!$D$3:$J$69,2,0)</f>
        <v>שונות</v>
      </c>
      <c r="D344" s="27" t="str">
        <f>VLOOKUP(A344,מכרז!$A$5:$I$587,2,0)</f>
        <v>מגשים וסלסלות</v>
      </c>
      <c r="E344" s="88">
        <f>VLOOKUP(D344,'חלוקת אחוזים לכל רמת קטגוריה'!$D$3:$J$69,7,0)</f>
        <v>1.5E-3</v>
      </c>
      <c r="F344" s="27" t="str">
        <f>VLOOKUP(A344,מכרז!$A$5:$I$587,3,0)</f>
        <v>סל רשת לנירות 22 בצבעים</v>
      </c>
      <c r="G344" s="27" t="str">
        <f>VLOOKUP(A344,מכרז!$A$5:$I$587,4,0)</f>
        <v>סל רשת מפלסטיק מחורר, מתאים למשרדים, גובה 22 ס"מ</v>
      </c>
      <c r="H344" s="27">
        <f>VLOOKUP(A344,מכרז!$A$5:$I$587,5,0)</f>
        <v>0</v>
      </c>
      <c r="I344" s="27" t="str">
        <f>VLOOKUP(A344,מכרז!$A$5:$I$587,7,0)</f>
        <v>יח'</v>
      </c>
      <c r="J344" s="26">
        <f>VLOOKUP(A344,מכרז!$A$5:$I$587,8,0)</f>
        <v>3.599400000000001</v>
      </c>
    </row>
    <row r="345" spans="1:10" ht="42.75" x14ac:dyDescent="0.2">
      <c r="A345" s="27">
        <v>342</v>
      </c>
      <c r="B345" s="39" t="str">
        <f>VLOOKUP(D345,'חלוקת אחוזים לכל רמת קטגוריה'!$D$3:$J$69,3,0)</f>
        <v>מכשור משרדי ואביזרי שולחן</v>
      </c>
      <c r="C345" s="39" t="str">
        <f>VLOOKUP(D345,'חלוקת אחוזים לכל רמת קטגוריה'!$D$3:$J$69,2,0)</f>
        <v>שונות</v>
      </c>
      <c r="D345" s="27" t="str">
        <f>VLOOKUP(A345,מכרז!$A$5:$I$587,2,0)</f>
        <v>מגשים וסלסלות</v>
      </c>
      <c r="E345" s="88">
        <f>VLOOKUP(D345,'חלוקת אחוזים לכל רמת קטגוריה'!$D$3:$J$69,7,0)</f>
        <v>1.5E-3</v>
      </c>
      <c r="F345" s="27" t="str">
        <f>VLOOKUP(A345,מכרז!$A$5:$I$587,3,0)</f>
        <v>סל ניירות רשת מתכת קוני מפואר 18 לי'</v>
      </c>
      <c r="G345" s="27" t="str">
        <f>VLOOKUP(A345,מכרז!$A$5:$I$587,4,0)</f>
        <v>סל ניירות רשת מתכת קוני מפואר 18 לי'</v>
      </c>
      <c r="H345" s="27">
        <f>VLOOKUP(A345,מכרז!$A$5:$I$587,5,0)</f>
        <v>0</v>
      </c>
      <c r="I345" s="27" t="str">
        <f>VLOOKUP(A345,מכרז!$A$5:$I$587,7,0)</f>
        <v>יח'</v>
      </c>
      <c r="J345" s="26">
        <f>VLOOKUP(A345,מכרז!$A$5:$I$587,8,0)</f>
        <v>19.884827586206899</v>
      </c>
    </row>
    <row r="346" spans="1:10" ht="42.75" x14ac:dyDescent="0.2">
      <c r="A346" s="27">
        <v>343</v>
      </c>
      <c r="B346" s="39" t="str">
        <f>VLOOKUP(D346,'חלוקת אחוזים לכל רמת קטגוריה'!$D$3:$J$69,3,0)</f>
        <v>מכשור משרדי ואביזרי שולחן</v>
      </c>
      <c r="C346" s="39" t="str">
        <f>VLOOKUP(D346,'חלוקת אחוזים לכל רמת קטגוריה'!$D$3:$J$69,2,0)</f>
        <v>שונות</v>
      </c>
      <c r="D346" s="27" t="str">
        <f>VLOOKUP(A346,מכרז!$A$5:$I$587,2,0)</f>
        <v>מגשים וסלסלות</v>
      </c>
      <c r="E346" s="88">
        <f>VLOOKUP(D346,'חלוקת אחוזים לכל רמת קטגוריה'!$D$3:$J$69,7,0)</f>
        <v>1.5E-3</v>
      </c>
      <c r="F346" s="27" t="str">
        <f>VLOOKUP(A346,מכרז!$A$5:$I$587,3,0)</f>
        <v>סל ניירות פלסטי 18 ליטר אפור 18190/1-11</v>
      </c>
      <c r="G346" s="27" t="str">
        <f>VLOOKUP(A346,מכרז!$A$5:$I$587,4,0)</f>
        <v>סל ניירות פלסטי 18 ליטר אפור 18190/1-11</v>
      </c>
      <c r="H346" s="27">
        <f>VLOOKUP(A346,מכרז!$A$5:$I$587,5,0)</f>
        <v>0</v>
      </c>
      <c r="I346" s="27" t="str">
        <f>VLOOKUP(A346,מכרז!$A$5:$I$587,7,0)</f>
        <v>יח'</v>
      </c>
      <c r="J346" s="26">
        <f>VLOOKUP(A346,מכרז!$A$5:$I$587,8,0)</f>
        <v>11.256724137931036</v>
      </c>
    </row>
    <row r="347" spans="1:10" ht="42.75" x14ac:dyDescent="0.2">
      <c r="A347" s="27">
        <v>344</v>
      </c>
      <c r="B347" s="39" t="str">
        <f>VLOOKUP(D347,'חלוקת אחוזים לכל רמת קטגוריה'!$D$3:$J$69,3,0)</f>
        <v>מכשור משרדי ואביזרי שולחן</v>
      </c>
      <c r="C347" s="39" t="str">
        <f>VLOOKUP(D347,'חלוקת אחוזים לכל רמת קטגוריה'!$D$3:$J$69,2,0)</f>
        <v>שונות</v>
      </c>
      <c r="D347" s="27" t="str">
        <f>VLOOKUP(A347,מכרז!$A$5:$I$587,2,0)</f>
        <v>מגשים וסלסלות</v>
      </c>
      <c r="E347" s="88">
        <f>VLOOKUP(D347,'חלוקת אחוזים לכל רמת קטגוריה'!$D$3:$J$69,7,0)</f>
        <v>1.5E-3</v>
      </c>
      <c r="F347" s="27" t="str">
        <f>VLOOKUP(A347,מכרז!$A$5:$I$587,3,0)</f>
        <v>סל ניירות פלסטי 18 ליטר 18190/1-12</v>
      </c>
      <c r="G347" s="27" t="str">
        <f>VLOOKUP(A347,מכרז!$A$5:$I$587,4,0)</f>
        <v>סל ניירות פלסטי 18 ליטר 18190/1-12</v>
      </c>
      <c r="H347" s="27">
        <f>VLOOKUP(A347,מכרז!$A$5:$I$587,5,0)</f>
        <v>0</v>
      </c>
      <c r="I347" s="27">
        <f>VLOOKUP(A347,מכרז!$A$5:$I$587,7,0)</f>
        <v>0</v>
      </c>
      <c r="J347" s="26">
        <f>VLOOKUP(A347,מכרז!$A$5:$I$587,8,0)</f>
        <v>11.256724137931036</v>
      </c>
    </row>
    <row r="348" spans="1:10" ht="42.75" x14ac:dyDescent="0.2">
      <c r="A348" s="27">
        <v>345</v>
      </c>
      <c r="B348" s="39" t="str">
        <f>VLOOKUP(D348,'חלוקת אחוזים לכל רמת קטגוריה'!$D$3:$J$69,3,0)</f>
        <v>מכשור משרדי ואביזרי שולחן</v>
      </c>
      <c r="C348" s="39" t="str">
        <f>VLOOKUP(D348,'חלוקת אחוזים לכל רמת קטגוריה'!$D$3:$J$69,2,0)</f>
        <v>שונות</v>
      </c>
      <c r="D348" s="27" t="str">
        <f>VLOOKUP(A348,מכרז!$A$5:$I$587,2,0)</f>
        <v>מגשים וסלסלות</v>
      </c>
      <c r="E348" s="88">
        <f>VLOOKUP(D348,'חלוקת אחוזים לכל רמת קטגוריה'!$D$3:$J$69,7,0)</f>
        <v>1.5E-3</v>
      </c>
      <c r="F348" s="27" t="str">
        <f>VLOOKUP(A348,מכרז!$A$5:$I$587,3,0)</f>
        <v>סל ניירות פלסטי 18 ליטר שחור 18190/1-13</v>
      </c>
      <c r="G348" s="27" t="str">
        <f>VLOOKUP(A348,מכרז!$A$5:$I$587,4,0)</f>
        <v>סל ניירות פלסטי 18 ליטר שחור 18190/1-13</v>
      </c>
      <c r="H348" s="27">
        <f>VLOOKUP(A348,מכרז!$A$5:$I$587,5,0)</f>
        <v>0</v>
      </c>
      <c r="I348" s="27">
        <f>VLOOKUP(A348,מכרז!$A$5:$I$587,7,0)</f>
        <v>0</v>
      </c>
      <c r="J348" s="26">
        <f>VLOOKUP(A348,מכרז!$A$5:$I$587,8,0)</f>
        <v>11.256000000000002</v>
      </c>
    </row>
    <row r="349" spans="1:10" ht="42.75" x14ac:dyDescent="0.2">
      <c r="A349" s="27">
        <v>346</v>
      </c>
      <c r="B349" s="39" t="str">
        <f>VLOOKUP(D349,'חלוקת אחוזים לכל רמת קטגוריה'!$D$3:$J$69,3,0)</f>
        <v>מכשור משרדי ואביזרי שולחן</v>
      </c>
      <c r="C349" s="39" t="str">
        <f>VLOOKUP(D349,'חלוקת אחוזים לכל רמת קטגוריה'!$D$3:$J$69,2,0)</f>
        <v>שונות</v>
      </c>
      <c r="D349" s="27" t="str">
        <f>VLOOKUP(A349,מכרז!$A$5:$I$587,2,0)</f>
        <v>מכונות חישוב</v>
      </c>
      <c r="E349" s="88">
        <f>VLOOKUP(D349,'חלוקת אחוזים לכל רמת קטגוריה'!$D$3:$J$69,7,0)</f>
        <v>1.0090909090909091E-3</v>
      </c>
      <c r="F349" s="27" t="str">
        <f>VLOOKUP(A349,מכרז!$A$5:$I$587,3,0)</f>
        <v xml:space="preserve">מכונת חישוב </v>
      </c>
      <c r="G349" s="27" t="str">
        <f>VLOOKUP(A349,מכרז!$A$5:$I$587,4,0)</f>
        <v>מכונת חישוב מקצועית המותאמת לעבודה מסיבית, פונקציית חישוב מע"מ אוטומטי 12 ספרות מידות: 36*22 ס"מ</v>
      </c>
      <c r="H349" s="27" t="str">
        <f>VLOOKUP(A349,מכרז!$A$5:$I$587,5,0)</f>
        <v>CASIO</v>
      </c>
      <c r="I349" s="27" t="str">
        <f>VLOOKUP(A349,מכרז!$A$5:$I$587,7,0)</f>
        <v>יח'</v>
      </c>
      <c r="J349" s="26">
        <f>VLOOKUP(A349,מכרז!$A$5:$I$587,8,0)</f>
        <v>86.893799999999999</v>
      </c>
    </row>
    <row r="350" spans="1:10" ht="42.75" x14ac:dyDescent="0.2">
      <c r="A350" s="27">
        <v>347</v>
      </c>
      <c r="B350" s="39" t="str">
        <f>VLOOKUP(D350,'חלוקת אחוזים לכל רמת קטגוריה'!$D$3:$J$69,3,0)</f>
        <v>מכשור משרדי ואביזרי שולחן</v>
      </c>
      <c r="C350" s="39" t="str">
        <f>VLOOKUP(D350,'חלוקת אחוזים לכל רמת קטגוריה'!$D$3:$J$69,2,0)</f>
        <v>שונות</v>
      </c>
      <c r="D350" s="27" t="str">
        <f>VLOOKUP(A350,מכרז!$A$5:$I$587,2,0)</f>
        <v>מכונות חישוב</v>
      </c>
      <c r="E350" s="88">
        <f>VLOOKUP(D350,'חלוקת אחוזים לכל רמת קטגוריה'!$D$3:$J$69,7,0)</f>
        <v>1.0090909090909091E-3</v>
      </c>
      <c r="F350" s="27" t="str">
        <f>VLOOKUP(A350,מכרז!$A$5:$I$587,3,0)</f>
        <v xml:space="preserve">מכונת חישוב </v>
      </c>
      <c r="G350" s="27" t="str">
        <f>VLOOKUP(A350,מכרז!$A$5:$I$587,4,0)</f>
        <v>מכונת חישוב מקצועית המותאמת לעבודה מסיבית, פונקציית חישוב מע"מ אוטומטי 12 ספרות מידות: 17*30 ס"מ</v>
      </c>
      <c r="H350" s="27" t="str">
        <f>VLOOKUP(A350,מכרז!$A$5:$I$587,5,0)</f>
        <v>CASIO</v>
      </c>
      <c r="I350" s="27" t="str">
        <f>VLOOKUP(A350,מכרז!$A$5:$I$587,7,0)</f>
        <v>יח'</v>
      </c>
      <c r="J350" s="26">
        <f>VLOOKUP(A350,מכרז!$A$5:$I$587,8,0)</f>
        <v>69.3</v>
      </c>
    </row>
    <row r="351" spans="1:10" ht="42.75" x14ac:dyDescent="0.2">
      <c r="A351" s="27">
        <v>348</v>
      </c>
      <c r="B351" s="39" t="str">
        <f>VLOOKUP(D351,'חלוקת אחוזים לכל רמת קטגוריה'!$D$3:$J$69,3,0)</f>
        <v>מכשור משרדי ואביזרי שולחן</v>
      </c>
      <c r="C351" s="39" t="str">
        <f>VLOOKUP(D351,'חלוקת אחוזים לכל רמת קטגוריה'!$D$3:$J$69,2,0)</f>
        <v>שונות</v>
      </c>
      <c r="D351" s="27" t="str">
        <f>VLOOKUP(A351,מכרז!$A$5:$I$587,2,0)</f>
        <v>מכונות חישוב</v>
      </c>
      <c r="E351" s="88">
        <f>VLOOKUP(D351,'חלוקת אחוזים לכל רמת קטגוריה'!$D$3:$J$69,7,0)</f>
        <v>1.0090909090909091E-3</v>
      </c>
      <c r="F351" s="27" t="str">
        <f>VLOOKUP(A351,מכרז!$A$5:$I$587,3,0)</f>
        <v xml:space="preserve">מחשב כיס  </v>
      </c>
      <c r="G351" s="27" t="str">
        <f>VLOOKUP(A351,מכרז!$A$5:$I$587,4,0)</f>
        <v>מחשבון כיס, תצוגת 8 ספרות, 4 פעולות זיכרון בסיסיות ואחוזים</v>
      </c>
      <c r="H351" s="27" t="str">
        <f>VLOOKUP(A351,מכרז!$A$5:$I$587,5,0)</f>
        <v>CASIO</v>
      </c>
      <c r="I351" s="27" t="str">
        <f>VLOOKUP(A351,מכרז!$A$5:$I$587,7,0)</f>
        <v>יח'</v>
      </c>
      <c r="J351" s="26">
        <f>VLOOKUP(A351,מכרז!$A$5:$I$587,8,0)</f>
        <v>4.9980000000000011</v>
      </c>
    </row>
    <row r="352" spans="1:10" ht="14.25" customHeight="1" x14ac:dyDescent="0.2">
      <c r="A352" s="27">
        <v>349</v>
      </c>
      <c r="B352" s="39" t="str">
        <f>VLOOKUP(D352,'חלוקת אחוזים לכל רמת קטגוריה'!$D$3:$J$69,3,0)</f>
        <v>מכשור משרדי ואביזרי שולחן</v>
      </c>
      <c r="C352" s="39" t="str">
        <f>VLOOKUP(D352,'חלוקת אחוזים לכל רמת קטגוריה'!$D$3:$J$69,2,0)</f>
        <v>שונות</v>
      </c>
      <c r="D352" s="27" t="str">
        <f>VLOOKUP(A352,מכרז!$A$5:$I$587,2,0)</f>
        <v>מכונות חישוב</v>
      </c>
      <c r="E352" s="88">
        <f>VLOOKUP(D352,'חלוקת אחוזים לכל רמת קטגוריה'!$D$3:$J$69,7,0)</f>
        <v>1.0090909090909091E-3</v>
      </c>
      <c r="F352" s="27" t="str">
        <f>VLOOKUP(A352,מכרז!$A$5:$I$587,3,0)</f>
        <v>מחשבון מדעי</v>
      </c>
      <c r="G352" s="27" t="str">
        <f>VLOOKUP(A352,מכרז!$A$5:$I$587,4,0)</f>
        <v>מחשבון עם פונקציות מדעיות, טעינה סולרית</v>
      </c>
      <c r="H352" s="27" t="str">
        <f>VLOOKUP(A352,מכרז!$A$5:$I$587,5,0)</f>
        <v>CASIO</v>
      </c>
      <c r="I352" s="27" t="str">
        <f>VLOOKUP(A352,מכרז!$A$5:$I$587,7,0)</f>
        <v>יח'</v>
      </c>
      <c r="J352" s="26">
        <f>VLOOKUP(A352,מכרז!$A$5:$I$587,8,0)</f>
        <v>21.388500000000001</v>
      </c>
    </row>
    <row r="353" spans="1:10" ht="42.75" x14ac:dyDescent="0.2">
      <c r="A353" s="27">
        <v>350</v>
      </c>
      <c r="B353" s="39" t="str">
        <f>VLOOKUP(D353,'חלוקת אחוזים לכל רמת קטגוריה'!$D$3:$J$69,3,0)</f>
        <v>מכשור משרדי ואביזרי שולחן</v>
      </c>
      <c r="C353" s="39" t="str">
        <f>VLOOKUP(D353,'חלוקת אחוזים לכל רמת קטגוריה'!$D$3:$J$69,2,0)</f>
        <v>שונות</v>
      </c>
      <c r="D353" s="27" t="str">
        <f>VLOOKUP(A353,מכרז!$A$5:$I$587,2,0)</f>
        <v>מכונות חישוב</v>
      </c>
      <c r="E353" s="88">
        <f>VLOOKUP(D353,'חלוקת אחוזים לכל רמת קטגוריה'!$D$3:$J$69,7,0)</f>
        <v>1.0090909090909091E-3</v>
      </c>
      <c r="F353" s="27" t="str">
        <f>VLOOKUP(A353,מכרז!$A$5:$I$587,3,0)</f>
        <v>מחשבון פיננסי</v>
      </c>
      <c r="G353" s="27" t="str">
        <f>VLOOKUP(A353,מכרז!$A$5:$I$587,4,0)</f>
        <v>מחשבון עם פונקציות פיננסיות. 10 תוים</v>
      </c>
      <c r="H353" s="27" t="str">
        <f>VLOOKUP(A353,מכרז!$A$5:$I$587,5,0)</f>
        <v>CASIO</v>
      </c>
      <c r="I353" s="27" t="str">
        <f>VLOOKUP(A353,מכרז!$A$5:$I$587,7,0)</f>
        <v>יח'</v>
      </c>
      <c r="J353" s="26">
        <f>VLOOKUP(A353,מכרז!$A$5:$I$587,8,0)</f>
        <v>64.806000000000012</v>
      </c>
    </row>
    <row r="354" spans="1:10" ht="42.75" x14ac:dyDescent="0.2">
      <c r="A354" s="27">
        <v>351</v>
      </c>
      <c r="B354" s="39" t="str">
        <f>VLOOKUP(D354,'חלוקת אחוזים לכל רמת קטגוריה'!$D$3:$J$69,3,0)</f>
        <v>מכשור משרדי ואביזרי שולחן</v>
      </c>
      <c r="C354" s="39" t="str">
        <f>VLOOKUP(D354,'חלוקת אחוזים לכל רמת קטגוריה'!$D$3:$J$69,2,0)</f>
        <v>שונות</v>
      </c>
      <c r="D354" s="27" t="str">
        <f>VLOOKUP(A354,מכרז!$A$5:$I$587,2,0)</f>
        <v>מכונות חישוב</v>
      </c>
      <c r="E354" s="88">
        <f>VLOOKUP(D354,'חלוקת אחוזים לכל רמת קטגוריה'!$D$3:$J$69,7,0)</f>
        <v>1.0090909090909091E-3</v>
      </c>
      <c r="F354" s="27" t="str">
        <f>VLOOKUP(A354,מכרז!$A$5:$I$587,3,0)</f>
        <v>מחשבון פיננסי</v>
      </c>
      <c r="G354" s="27" t="str">
        <f>VLOOKUP(A354,מכרז!$A$5:$I$587,4,0)</f>
        <v>מחשבון עם פונקציות פיננסיות. 12 תוים</v>
      </c>
      <c r="H354" s="27" t="str">
        <f>VLOOKUP(A354,מכרז!$A$5:$I$587,5,0)</f>
        <v>CASIO</v>
      </c>
      <c r="I354" s="27" t="str">
        <f>VLOOKUP(A354,מכרז!$A$5:$I$587,7,0)</f>
        <v>יח'</v>
      </c>
      <c r="J354" s="26">
        <f>VLOOKUP(A354,מכרז!$A$5:$I$587,8,0)</f>
        <v>89.670000000000016</v>
      </c>
    </row>
    <row r="355" spans="1:10" ht="42.75" x14ac:dyDescent="0.2">
      <c r="A355" s="27">
        <v>352</v>
      </c>
      <c r="B355" s="39" t="str">
        <f>VLOOKUP(D355,'חלוקת אחוזים לכל רמת קטגוריה'!$D$3:$J$69,3,0)</f>
        <v>מכשור משרדי ואביזרי שולחן</v>
      </c>
      <c r="C355" s="39" t="str">
        <f>VLOOKUP(D355,'חלוקת אחוזים לכל רמת קטגוריה'!$D$3:$J$69,2,0)</f>
        <v>שונות</v>
      </c>
      <c r="D355" s="27" t="str">
        <f>VLOOKUP(A355,מכרז!$A$5:$I$587,2,0)</f>
        <v>מכונות חישוב</v>
      </c>
      <c r="E355" s="88">
        <f>VLOOKUP(D355,'חלוקת אחוזים לכל רמת קטגוריה'!$D$3:$J$69,7,0)</f>
        <v>1.0090909090909091E-3</v>
      </c>
      <c r="F355" s="27" t="str">
        <f>VLOOKUP(A355,מכרז!$A$5:$I$587,3,0)</f>
        <v>סרט למכ' חישוב אלקטרוני</v>
      </c>
      <c r="G355" s="27" t="str">
        <f>VLOOKUP(A355,מכרז!$A$5:$I$587,4,0)</f>
        <v>סרט דיו שחור/ אדום, מתאים למכונת חישוב מדגם DR-120,LP-33,LP-34</v>
      </c>
      <c r="H355" s="27" t="str">
        <f>VLOOKUP(A355,מכרז!$A$5:$I$587,5,0)</f>
        <v>CASIO</v>
      </c>
      <c r="I355" s="27" t="str">
        <f>VLOOKUP(A355,מכרז!$A$5:$I$587,7,0)</f>
        <v>יח'</v>
      </c>
      <c r="J355" s="26">
        <f>VLOOKUP(A355,מכרז!$A$5:$I$587,8,0)</f>
        <v>2.4780000000000011</v>
      </c>
    </row>
    <row r="356" spans="1:10" ht="42.75" x14ac:dyDescent="0.2">
      <c r="A356" s="27">
        <v>353</v>
      </c>
      <c r="B356" s="39" t="str">
        <f>VLOOKUP(D356,'חלוקת אחוזים לכל רמת קטגוריה'!$D$3:$J$69,3,0)</f>
        <v>מכשור משרדי ואביזרי שולחן</v>
      </c>
      <c r="C356" s="39" t="str">
        <f>VLOOKUP(D356,'חלוקת אחוזים לכל רמת קטגוריה'!$D$3:$J$69,2,0)</f>
        <v>שונות</v>
      </c>
      <c r="D356" s="27" t="str">
        <f>VLOOKUP(A356,מכרז!$A$5:$I$587,2,0)</f>
        <v>מכונות חישוב</v>
      </c>
      <c r="E356" s="88">
        <f>VLOOKUP(D356,'חלוקת אחוזים לכל רמת קטגוריה'!$D$3:$J$69,7,0)</f>
        <v>1.0090909090909091E-3</v>
      </c>
      <c r="F356" s="27" t="str">
        <f>VLOOKUP(A356,מכרז!$A$5:$I$587,3,0)</f>
        <v>מחשבון כיס KD185/2822</v>
      </c>
      <c r="G356" s="27" t="str">
        <f>VLOOKUP(A356,מכרז!$A$5:$I$587,4,0)</f>
        <v>מחשבון כיס KD185/2822</v>
      </c>
      <c r="H356" s="27" t="str">
        <f>VLOOKUP(A356,מכרז!$A$5:$I$587,5,0)</f>
        <v>CASIO</v>
      </c>
      <c r="I356" s="27" t="str">
        <f>VLOOKUP(A356,מכרז!$A$5:$I$587,7,0)</f>
        <v>יח'</v>
      </c>
      <c r="J356" s="26">
        <f>VLOOKUP(A356,מכרז!$A$5:$I$587,8,0)</f>
        <v>10.261034482758623</v>
      </c>
    </row>
    <row r="357" spans="1:10" ht="42.75" x14ac:dyDescent="0.2">
      <c r="A357" s="27">
        <v>354</v>
      </c>
      <c r="B357" s="39" t="str">
        <f>VLOOKUP(D357,'חלוקת אחוזים לכל רמת קטגוריה'!$D$3:$J$69,3,0)</f>
        <v>מכשור משרדי ואביזרי שולחן</v>
      </c>
      <c r="C357" s="39" t="str">
        <f>VLOOKUP(D357,'חלוקת אחוזים לכל רמת קטגוריה'!$D$3:$J$69,2,0)</f>
        <v>שונות</v>
      </c>
      <c r="D357" s="27" t="str">
        <f>VLOOKUP(A357,מכרז!$A$5:$I$587,2,0)</f>
        <v>מכונות חישוב</v>
      </c>
      <c r="E357" s="88">
        <f>VLOOKUP(D357,'חלוקת אחוזים לכל רמת קטגוריה'!$D$3:$J$69,7,0)</f>
        <v>1.0090909090909091E-3</v>
      </c>
      <c r="F357" s="27" t="str">
        <f>VLOOKUP(A357,מכרז!$A$5:$I$587,3,0)</f>
        <v>מחשבון שלחני סולרי+מס Casio MS-7TV</v>
      </c>
      <c r="G357" s="27" t="str">
        <f>VLOOKUP(A357,מכרז!$A$5:$I$587,4,0)</f>
        <v>מחשבון שלחני סולרי+מס Casio MS-7TV</v>
      </c>
      <c r="H357" s="27" t="str">
        <f>VLOOKUP(A357,מכרז!$A$5:$I$587,5,0)</f>
        <v>CASIO</v>
      </c>
      <c r="I357" s="27" t="str">
        <f>VLOOKUP(A357,מכרז!$A$5:$I$587,7,0)</f>
        <v>יח'</v>
      </c>
      <c r="J357" s="26">
        <f>VLOOKUP(A357,מכרז!$A$5:$I$587,8,0)</f>
        <v>24.53741379310345</v>
      </c>
    </row>
    <row r="358" spans="1:10" ht="42.75" x14ac:dyDescent="0.2">
      <c r="A358" s="27">
        <v>355</v>
      </c>
      <c r="B358" s="39" t="str">
        <f>VLOOKUP(D358,'חלוקת אחוזים לכל רמת קטגוריה'!$D$3:$J$69,3,0)</f>
        <v>מכשור משרדי ואביזרי שולחן</v>
      </c>
      <c r="C358" s="39" t="str">
        <f>VLOOKUP(D358,'חלוקת אחוזים לכל רמת קטגוריה'!$D$3:$J$69,2,0)</f>
        <v>שונות</v>
      </c>
      <c r="D358" s="27" t="str">
        <f>VLOOKUP(A358,מכרז!$A$5:$I$587,2,0)</f>
        <v>מכונות חישוב</v>
      </c>
      <c r="E358" s="88">
        <f>VLOOKUP(D358,'חלוקת אחוזים לכל רמת קטגוריה'!$D$3:$J$69,7,0)</f>
        <v>1.0090909090909091E-3</v>
      </c>
      <c r="F358" s="27" t="str">
        <f>VLOOKUP(A358,מכרז!$A$5:$I$587,3,0)</f>
        <v>מחשבון שולחני סולרי+מס Casio MJ-100TG</v>
      </c>
      <c r="G358" s="27" t="str">
        <f>VLOOKUP(A358,מכרז!$A$5:$I$587,4,0)</f>
        <v>מחשבון שולחני סולרי+מס Casio MJ-100TG</v>
      </c>
      <c r="H358" s="27" t="str">
        <f>VLOOKUP(A358,מכרז!$A$5:$I$587,5,0)</f>
        <v>CASIO</v>
      </c>
      <c r="I358" s="27" t="str">
        <f>VLOOKUP(A358,מכרז!$A$5:$I$587,7,0)</f>
        <v>יח'</v>
      </c>
      <c r="J358" s="26">
        <f>VLOOKUP(A358,מכרז!$A$5:$I$587,8,0)</f>
        <v>37.351034482758628</v>
      </c>
    </row>
    <row r="359" spans="1:10" ht="42.75" x14ac:dyDescent="0.2">
      <c r="A359" s="27">
        <v>356</v>
      </c>
      <c r="B359" s="39" t="str">
        <f>VLOOKUP(D359,'חלוקת אחוזים לכל רמת קטגוריה'!$D$3:$J$69,3,0)</f>
        <v>מכשור משרדי ואביזרי שולחן</v>
      </c>
      <c r="C359" s="39" t="str">
        <f>VLOOKUP(D359,'חלוקת אחוזים לכל רמת קטגוריה'!$D$3:$J$69,2,0)</f>
        <v>שונות</v>
      </c>
      <c r="D359" s="27" t="str">
        <f>VLOOKUP(A359,מכרז!$A$5:$I$587,2,0)</f>
        <v>מכונות חישוב</v>
      </c>
      <c r="E359" s="88">
        <f>VLOOKUP(D359,'חלוקת אחוזים לכל רמת קטגוריה'!$D$3:$J$69,7,0)</f>
        <v>1.0090909090909091E-3</v>
      </c>
      <c r="F359" s="27" t="str">
        <f>VLOOKUP(A359,מכרז!$A$5:$I$587,3,0)</f>
        <v>מחשבון שולחני סולרי+מס Casio MS-8S</v>
      </c>
      <c r="G359" s="27" t="str">
        <f>VLOOKUP(A359,מכרז!$A$5:$I$587,4,0)</f>
        <v>מחשבון שולחני סולרי+מס Casio MS-8S</v>
      </c>
      <c r="H359" s="27" t="str">
        <f>VLOOKUP(A359,מכרז!$A$5:$I$587,5,0)</f>
        <v>CASIO</v>
      </c>
      <c r="I359" s="27" t="str">
        <f>VLOOKUP(A359,מכרז!$A$5:$I$587,7,0)</f>
        <v>יח'</v>
      </c>
      <c r="J359" s="26">
        <f>VLOOKUP(A359,מכרז!$A$5:$I$587,8,0)</f>
        <v>20.978275862068969</v>
      </c>
    </row>
    <row r="360" spans="1:10" ht="85.5" x14ac:dyDescent="0.2">
      <c r="A360" s="27">
        <v>357</v>
      </c>
      <c r="B360" s="39" t="str">
        <f>VLOOKUP(D360,'חלוקת אחוזים לכל רמת קטגוריה'!$D$3:$J$69,3,0)</f>
        <v>מכשור משרדי ואביזרי שולחן</v>
      </c>
      <c r="C360" s="39" t="str">
        <f>VLOOKUP(D360,'חלוקת אחוזים לכל רמת קטגוריה'!$D$3:$J$69,2,0)</f>
        <v>שונות</v>
      </c>
      <c r="D360" s="27" t="str">
        <f>VLOOKUP(A360,מכרז!$A$5:$I$587,2,0)</f>
        <v>מכונות כריכה וחיתוך</v>
      </c>
      <c r="E360" s="88">
        <f>VLOOKUP(D360,'חלוקת אחוזים לכל רמת קטגוריה'!$D$3:$J$69,7,0)</f>
        <v>1.25E-3</v>
      </c>
      <c r="F360" s="27" t="str">
        <f>VLOOKUP(A360,מכרז!$A$5:$I$587,3,0)</f>
        <v>מכונת כריכה ספירלה אוטומטית</v>
      </c>
      <c r="G360" s="27" t="str">
        <f>VLOOKUP(A360,מכרז!$A$5:$I$587,4,0)</f>
        <v>מכונה חשמלית לכריכת חוברות באמצעות ספירלות, עם בורר שוליים, הפעלה באמצעות פדל חשמלי, גוף כורך ממתכת עם מיכל פסולת נשלף. כפתור ביטול חורים בתהליך ניקוב. עד 500 דף, ניקוב 20 דף, 21 חורים</v>
      </c>
      <c r="H360" s="27">
        <f>VLOOKUP(A360,מכרז!$A$5:$I$587,5,0)</f>
        <v>0</v>
      </c>
      <c r="I360" s="27" t="str">
        <f>VLOOKUP(A360,מכרז!$A$5:$I$587,7,0)</f>
        <v>יח'</v>
      </c>
      <c r="J360" s="26">
        <f>VLOOKUP(A360,מכרז!$A$5:$I$587,8,0)</f>
        <v>2450</v>
      </c>
    </row>
    <row r="361" spans="1:10" ht="57" x14ac:dyDescent="0.2">
      <c r="A361" s="27">
        <v>358</v>
      </c>
      <c r="B361" s="39" t="str">
        <f>VLOOKUP(D361,'חלוקת אחוזים לכל רמת קטגוריה'!$D$3:$J$69,3,0)</f>
        <v>מכשור משרדי ואביזרי שולחן</v>
      </c>
      <c r="C361" s="39" t="str">
        <f>VLOOKUP(D361,'חלוקת אחוזים לכל רמת קטגוריה'!$D$3:$J$69,2,0)</f>
        <v>שונות</v>
      </c>
      <c r="D361" s="27" t="str">
        <f>VLOOKUP(A361,מכרז!$A$5:$I$587,2,0)</f>
        <v>מכונות כריכה וחיתוך</v>
      </c>
      <c r="E361" s="88">
        <f>VLOOKUP(D361,'חלוקת אחוזים לכל רמת קטגוריה'!$D$3:$J$69,7,0)</f>
        <v>1.25E-3</v>
      </c>
      <c r="F361" s="27" t="str">
        <f>VLOOKUP(A361,מכרז!$A$5:$I$587,3,0)</f>
        <v>מכונת כריכה ספירלה ידנית</v>
      </c>
      <c r="G361" s="27" t="str">
        <f>VLOOKUP(A361,מכרז!$A$5:$I$587,4,0)</f>
        <v>מכונה ידנית לכריכת חוברות באמצעות ספירלות, עם או בלי בורר שוליים, גוף מכונה מברזל. עד 450 דף, ניקוב 25 דף עם שתי ידיות</v>
      </c>
      <c r="H361" s="27">
        <f>VLOOKUP(A361,מכרז!$A$5:$I$587,5,0)</f>
        <v>0</v>
      </c>
      <c r="I361" s="27" t="str">
        <f>VLOOKUP(A361,מכרז!$A$5:$I$587,7,0)</f>
        <v>יח'</v>
      </c>
      <c r="J361" s="26">
        <f>VLOOKUP(A361,מכרז!$A$5:$I$587,8,0)</f>
        <v>318.52800000000002</v>
      </c>
    </row>
    <row r="362" spans="1:10" ht="85.5" x14ac:dyDescent="0.2">
      <c r="A362" s="27">
        <v>359</v>
      </c>
      <c r="B362" s="39" t="str">
        <f>VLOOKUP(D362,'חלוקת אחוזים לכל רמת קטגוריה'!$D$3:$J$69,3,0)</f>
        <v>מכשור משרדי ואביזרי שולחן</v>
      </c>
      <c r="C362" s="39" t="str">
        <f>VLOOKUP(D362,'חלוקת אחוזים לכל רמת קטגוריה'!$D$3:$J$69,2,0)</f>
        <v>שונות</v>
      </c>
      <c r="D362" s="27" t="str">
        <f>VLOOKUP(A362,מכרז!$A$5:$I$587,2,0)</f>
        <v>מכונות כריכה וחיתוך</v>
      </c>
      <c r="E362" s="88">
        <f>VLOOKUP(D362,'חלוקת אחוזים לכל רמת קטגוריה'!$D$3:$J$69,7,0)</f>
        <v>1.25E-3</v>
      </c>
      <c r="F362" s="27" t="str">
        <f>VLOOKUP(A362,מכרז!$A$5:$I$587,3,0)</f>
        <v>מכשיר למינציה  למידה - A4</v>
      </c>
      <c r="G362" s="27" t="str">
        <f>VLOOKUP(A362,מכרז!$A$5:$I$587,4,0)</f>
        <v>מכשיר למינציה חמה קרה ללא מוליך לציפוי תעודות ומסמכים גודל מקסימלי לציפוי 320  מ"מ, עם בורר טמפרטורה, עם מנגנון לחילוץ מארזים תקועים, עם גוף חימום נסתר ועם 2 גלגלים קדמיים ושתי גלגלים אחוריים, עמידה בתקן CE</v>
      </c>
      <c r="H362" s="27">
        <f>VLOOKUP(A362,מכרז!$A$5:$I$587,5,0)</f>
        <v>0</v>
      </c>
      <c r="I362" s="27" t="str">
        <f>VLOOKUP(A362,מכרז!$A$5:$I$587,7,0)</f>
        <v>יח'</v>
      </c>
      <c r="J362" s="26">
        <f>VLOOKUP(A362,מכרז!$A$5:$I$587,8,0)</f>
        <v>71.740200000000016</v>
      </c>
    </row>
    <row r="363" spans="1:10" ht="85.5" x14ac:dyDescent="0.2">
      <c r="A363" s="27">
        <v>360</v>
      </c>
      <c r="B363" s="39" t="str">
        <f>VLOOKUP(D363,'חלוקת אחוזים לכל רמת קטגוריה'!$D$3:$J$69,3,0)</f>
        <v>מכשור משרדי ואביזרי שולחן</v>
      </c>
      <c r="C363" s="39" t="str">
        <f>VLOOKUP(D363,'חלוקת אחוזים לכל רמת קטגוריה'!$D$3:$J$69,2,0)</f>
        <v>שונות</v>
      </c>
      <c r="D363" s="27" t="str">
        <f>VLOOKUP(A363,מכרז!$A$5:$I$587,2,0)</f>
        <v>מכונות כריכה וחיתוך</v>
      </c>
      <c r="E363" s="88">
        <f>VLOOKUP(D363,'חלוקת אחוזים לכל רמת קטגוריה'!$D$3:$J$69,7,0)</f>
        <v>1.25E-3</v>
      </c>
      <c r="F363" s="27" t="str">
        <f>VLOOKUP(A363,מכרז!$A$5:$I$587,3,0)</f>
        <v>מכשיר למינציה למידה - A3</v>
      </c>
      <c r="G363" s="27" t="str">
        <f>VLOOKUP(A363,מכרז!$A$5:$I$587,4,0)</f>
        <v>מכשיר למינציה חמה קרה ללא מוליך לציפוי תעודות ומסמכים גודל מקסימלי לציפוי 3 A עם בורר טמפרטורה, עם מנגנון לחילוץ מארזים תקועים, עם גוף חימום נסתר ועם 2 גלגלים קדמיים ושתי גלגלים אחוריים, עמידה בתקן CE</v>
      </c>
      <c r="H363" s="27">
        <f>VLOOKUP(A363,מכרז!$A$5:$I$587,5,0)</f>
        <v>0</v>
      </c>
      <c r="I363" s="27" t="str">
        <f>VLOOKUP(A363,מכרז!$A$5:$I$587,7,0)</f>
        <v>יח'</v>
      </c>
      <c r="J363" s="26">
        <f>VLOOKUP(A363,מכרז!$A$5:$I$587,8,0)</f>
        <v>190.91100000000003</v>
      </c>
    </row>
    <row r="364" spans="1:10" ht="99.75" x14ac:dyDescent="0.2">
      <c r="A364" s="27">
        <v>361</v>
      </c>
      <c r="B364" s="39" t="str">
        <f>VLOOKUP(D364,'חלוקת אחוזים לכל רמת קטגוריה'!$D$3:$J$69,3,0)</f>
        <v>מכשור משרדי ואביזרי שולחן</v>
      </c>
      <c r="C364" s="39" t="str">
        <f>VLOOKUP(D364,'חלוקת אחוזים לכל רמת קטגוריה'!$D$3:$J$69,2,0)</f>
        <v>שונות</v>
      </c>
      <c r="D364" s="27" t="str">
        <f>VLOOKUP(A364,מכרז!$A$5:$I$587,2,0)</f>
        <v>מכונות כריכה וחיתוך</v>
      </c>
      <c r="E364" s="88">
        <f>VLOOKUP(D364,'חלוקת אחוזים לכל רמת קטגוריה'!$D$3:$J$69,7,0)</f>
        <v>1.25E-3</v>
      </c>
      <c r="F364" s="27" t="str">
        <f>VLOOKUP(A364,מכרז!$A$5:$I$587,3,0)</f>
        <v>מכונת למינציה  A3</v>
      </c>
      <c r="G364" s="27" t="str">
        <f>VLOOKUP(A364,מכרז!$A$5:$I$587,4,0)</f>
        <v>מכונת למינציה  A3 מכונת למינציה  A3 – מכשיר למינציה חמה קרה ללא מוליך לציפוי תעודות ומסמכים גודל מקסימלי A3  עם בורר טמפרטורה , עם מנגנון לחילוץ מארזים תקועים , גוף חימום נסתר, בעל 2 גלגלים קדמיים ושתי גלגלים אחוריים, עומד בתקן CE.</v>
      </c>
      <c r="H364" s="27">
        <f>VLOOKUP(A364,מכרז!$A$5:$I$587,5,0)</f>
        <v>0</v>
      </c>
      <c r="I364" s="27" t="str">
        <f>VLOOKUP(A364,מכרז!$A$5:$I$587,7,0)</f>
        <v>יח'</v>
      </c>
      <c r="J364" s="26">
        <f>VLOOKUP(A364,מכרז!$A$5:$I$587,8,0)</f>
        <v>160.53413793103448</v>
      </c>
    </row>
    <row r="365" spans="1:10" ht="57" x14ac:dyDescent="0.2">
      <c r="A365" s="27">
        <v>362</v>
      </c>
      <c r="B365" s="39" t="str">
        <f>VLOOKUP(D365,'חלוקת אחוזים לכל רמת קטגוריה'!$D$3:$J$69,3,0)</f>
        <v>מכשור משרדי ואביזרי שולחן</v>
      </c>
      <c r="C365" s="39" t="str">
        <f>VLOOKUP(D365,'חלוקת אחוזים לכל רמת קטגוריה'!$D$3:$J$69,2,0)</f>
        <v>שונות</v>
      </c>
      <c r="D365" s="27" t="str">
        <f>VLOOKUP(A365,מכרז!$A$5:$I$587,2,0)</f>
        <v>מכונות כריכה וחיתוך</v>
      </c>
      <c r="E365" s="88">
        <f>VLOOKUP(D365,'חלוקת אחוזים לכל רמת קטגוריה'!$D$3:$J$69,7,0)</f>
        <v>1.25E-3</v>
      </c>
      <c r="F365" s="27" t="str">
        <f>VLOOKUP(A365,מכרז!$A$5:$I$587,3,0)</f>
        <v>גליוטינה למידה A4 כושר חיתוך עד 5 דף</v>
      </c>
      <c r="G365" s="27" t="str">
        <f>VLOOKUP(A365,מכרז!$A$5:$I$587,4,0)</f>
        <v>גיליוטינה לחיתוך עד 5 דפים אורך חיתוך 33 ס"מ, עם אפשרות להחלפת סכין החיתוך, עם משטח עבודה ממתכת ועם סימון מידות ע"ג משטח העבודה</v>
      </c>
      <c r="H365" s="27">
        <f>VLOOKUP(A365,מכרז!$A$5:$I$587,5,0)</f>
        <v>0</v>
      </c>
      <c r="I365" s="27" t="str">
        <f>VLOOKUP(A365,מכרז!$A$5:$I$587,7,0)</f>
        <v>יח'</v>
      </c>
      <c r="J365" s="26">
        <f>VLOOKUP(A365,מכרז!$A$5:$I$587,8,0)</f>
        <v>90.153000000000006</v>
      </c>
    </row>
    <row r="366" spans="1:10" ht="57" x14ac:dyDescent="0.2">
      <c r="A366" s="27">
        <v>363</v>
      </c>
      <c r="B366" s="39" t="str">
        <f>VLOOKUP(D366,'חלוקת אחוזים לכל רמת קטגוריה'!$D$3:$J$69,3,0)</f>
        <v>מכשור משרדי ואביזרי שולחן</v>
      </c>
      <c r="C366" s="39" t="str">
        <f>VLOOKUP(D366,'חלוקת אחוזים לכל רמת קטגוריה'!$D$3:$J$69,2,0)</f>
        <v>שונות</v>
      </c>
      <c r="D366" s="27" t="str">
        <f>VLOOKUP(A366,מכרז!$A$5:$I$587,2,0)</f>
        <v>מכונות כריכה וחיתוך</v>
      </c>
      <c r="E366" s="88">
        <f>VLOOKUP(D366,'חלוקת אחוזים לכל רמת קטגוריה'!$D$3:$J$69,7,0)</f>
        <v>1.25E-3</v>
      </c>
      <c r="F366" s="27" t="str">
        <f>VLOOKUP(A366,מכרז!$A$5:$I$587,3,0)</f>
        <v>גליוטינה למידה A4 כושר חיתוך עד 25 דף</v>
      </c>
      <c r="G366" s="27" t="str">
        <f>VLOOKUP(A366,מכרז!$A$5:$I$587,4,0)</f>
        <v>גיליוטינה לחיתוך עד 25 דפים אורך חיתוך 36 ס"מ, עם אפשרות להחלפת סכין החיתוך, עם משטח עבודה ממתכת ועם סימון מידות ע"ג משטח העבודה</v>
      </c>
      <c r="H366" s="27">
        <f>VLOOKUP(A366,מכרז!$A$5:$I$587,5,0)</f>
        <v>0</v>
      </c>
      <c r="I366" s="27" t="str">
        <f>VLOOKUP(A366,מכרז!$A$5:$I$587,7,0)</f>
        <v>יח'</v>
      </c>
      <c r="J366" s="26">
        <f>VLOOKUP(A366,מכרז!$A$5:$I$587,8,0)</f>
        <v>315</v>
      </c>
    </row>
    <row r="367" spans="1:10" ht="71.25" x14ac:dyDescent="0.2">
      <c r="A367" s="27">
        <v>364</v>
      </c>
      <c r="B367" s="39" t="str">
        <f>VLOOKUP(D367,'חלוקת אחוזים לכל רמת קטגוריה'!$D$3:$J$69,3,0)</f>
        <v>מכשור משרדי ואביזרי שולחן</v>
      </c>
      <c r="C367" s="39" t="str">
        <f>VLOOKUP(D367,'חלוקת אחוזים לכל רמת קטגוריה'!$D$3:$J$69,2,0)</f>
        <v>שונות</v>
      </c>
      <c r="D367" s="27" t="str">
        <f>VLOOKUP(A367,מכרז!$A$5:$I$587,2,0)</f>
        <v>מכונות כריכה וחיתוך</v>
      </c>
      <c r="E367" s="88">
        <f>VLOOKUP(D367,'חלוקת אחוזים לכל רמת קטגוריה'!$D$3:$J$69,7,0)</f>
        <v>1.25E-3</v>
      </c>
      <c r="F367" s="27" t="str">
        <f>VLOOKUP(A367,מכרז!$A$5:$I$587,3,0)</f>
        <v xml:space="preserve"> גליוטינה למידה A3  כושר חיתוך עד 40 דף</v>
      </c>
      <c r="G367" s="27" t="str">
        <f>VLOOKUP(A367,מכרז!$A$5:$I$587,4,0)</f>
        <v>גיליוטינה לחיתוך עד 40 דפים אורך חיתוך 39 ס"מ, עם אפשרות להחלפת סכין החיתוך, עם משטח עבודה ממתכת ועם סימון מידות ע"ג משטח העבודה ועם מגן בטיחות מסוג עומד</v>
      </c>
      <c r="H367" s="27">
        <f>VLOOKUP(A367,מכרז!$A$5:$I$587,5,0)</f>
        <v>0</v>
      </c>
      <c r="I367" s="27" t="str">
        <f>VLOOKUP(A367,מכרז!$A$5:$I$587,7,0)</f>
        <v>יח'</v>
      </c>
      <c r="J367" s="26">
        <f>VLOOKUP(A367,מכרז!$A$5:$I$587,8,0)</f>
        <v>525</v>
      </c>
    </row>
    <row r="368" spans="1:10" ht="42.75" x14ac:dyDescent="0.2">
      <c r="A368" s="27">
        <v>365</v>
      </c>
      <c r="B368" s="39" t="str">
        <f>VLOOKUP(D368,'חלוקת אחוזים לכל רמת קטגוריה'!$D$3:$J$69,3,0)</f>
        <v>מכשור משרדי ואביזרי שולחן</v>
      </c>
      <c r="C368" s="39" t="str">
        <f>VLOOKUP(D368,'חלוקת אחוזים לכל רמת קטגוריה'!$D$3:$J$69,2,0)</f>
        <v>שונות</v>
      </c>
      <c r="D368" s="27" t="s">
        <v>36</v>
      </c>
      <c r="E368" s="88">
        <f>VLOOKUP(D368,'חלוקת אחוזים לכל רמת קטגוריה'!$D$3:$J$69,7,0)</f>
        <v>1.4428571428571429E-3</v>
      </c>
      <c r="F368" s="27" t="str">
        <f>VLOOKUP(A368,מכרז!$A$5:$I$587,3,0)</f>
        <v>מסגרת עץ לתמונות 18*13, כולל זכוכית מקדמית</v>
      </c>
      <c r="G368" s="27" t="str">
        <f>VLOOKUP(A368,מכרז!$A$5:$I$587,4,0)</f>
        <v>מסגרת עץ לתמונות 18*13, כולל זכוכית מקדמית</v>
      </c>
      <c r="H368" s="27">
        <f>VLOOKUP(A368,מכרז!$A$5:$I$587,5,0)</f>
        <v>0</v>
      </c>
      <c r="I368" s="27" t="str">
        <f>VLOOKUP(A368,מכרז!$A$5:$I$587,7,0)</f>
        <v>יח'</v>
      </c>
      <c r="J368" s="26">
        <f>VLOOKUP(A368,מכרז!$A$5:$I$587,8,0)</f>
        <v>5.7666000000000013</v>
      </c>
    </row>
    <row r="369" spans="1:10" ht="42.75" x14ac:dyDescent="0.2">
      <c r="A369" s="27">
        <v>366</v>
      </c>
      <c r="B369" s="39" t="str">
        <f>VLOOKUP(D369,'חלוקת אחוזים לכל רמת קטגוריה'!$D$3:$J$69,3,0)</f>
        <v>מכשור משרדי ואביזרי שולחן</v>
      </c>
      <c r="C369" s="39" t="str">
        <f>VLOOKUP(D369,'חלוקת אחוזים לכל רמת קטגוריה'!$D$3:$J$69,2,0)</f>
        <v>שונות</v>
      </c>
      <c r="D369" s="27" t="str">
        <f>VLOOKUP(A369,מכרז!$A$5:$I$587,2,0)</f>
        <v>מסגרות לתמונות</v>
      </c>
      <c r="E369" s="88">
        <f>VLOOKUP(D369,'חלוקת אחוזים לכל רמת קטגוריה'!$D$3:$J$69,7,0)</f>
        <v>1.4428571428571429E-3</v>
      </c>
      <c r="F369" s="27" t="str">
        <f>VLOOKUP(A369,מכרז!$A$5:$I$587,3,0)</f>
        <v>מסגרת עץ לתמונות 25*20, כולל זכוכית מקדמית</v>
      </c>
      <c r="G369" s="27" t="str">
        <f>VLOOKUP(A369,מכרז!$A$5:$I$587,4,0)</f>
        <v>מסגרת עץ לתמונות 25*20, כולל זכוכית מקדמית</v>
      </c>
      <c r="H369" s="27">
        <f>VLOOKUP(A369,מכרז!$A$5:$I$587,5,0)</f>
        <v>0</v>
      </c>
      <c r="I369" s="27" t="str">
        <f>VLOOKUP(A369,מכרז!$A$5:$I$587,7,0)</f>
        <v>יח'</v>
      </c>
      <c r="J369" s="26">
        <f>VLOOKUP(A369,מכרז!$A$5:$I$587,8,0)</f>
        <v>4.2</v>
      </c>
    </row>
    <row r="370" spans="1:10" ht="42.75" x14ac:dyDescent="0.2">
      <c r="A370" s="27">
        <v>367</v>
      </c>
      <c r="B370" s="39" t="str">
        <f>VLOOKUP(D370,'חלוקת אחוזים לכל רמת קטגוריה'!$D$3:$J$69,3,0)</f>
        <v>מכשור משרדי ואביזרי שולחן</v>
      </c>
      <c r="C370" s="39" t="str">
        <f>VLOOKUP(D370,'חלוקת אחוזים לכל רמת קטגוריה'!$D$3:$J$69,2,0)</f>
        <v>שונות</v>
      </c>
      <c r="D370" s="27" t="str">
        <f>VLOOKUP(A370,מכרז!$A$5:$I$587,2,0)</f>
        <v>מסגרות לתמונות</v>
      </c>
      <c r="E370" s="88">
        <f>VLOOKUP(D370,'חלוקת אחוזים לכל רמת קטגוריה'!$D$3:$J$69,7,0)</f>
        <v>1.4428571428571429E-3</v>
      </c>
      <c r="F370" s="27" t="str">
        <f>VLOOKUP(A370,מכרז!$A$5:$I$587,3,0)</f>
        <v>מסגרת עץ לתמונות 28*20, כולל זכוכית מקדמית</v>
      </c>
      <c r="G370" s="27" t="str">
        <f>VLOOKUP(A370,מכרז!$A$5:$I$587,4,0)</f>
        <v>מסגרת עץ לתמונות 28*20, כולל זכוכית מקדמית</v>
      </c>
      <c r="H370" s="27">
        <f>VLOOKUP(A370,מכרז!$A$5:$I$587,5,0)</f>
        <v>0</v>
      </c>
      <c r="I370" s="27" t="str">
        <f>VLOOKUP(A370,מכרז!$A$5:$I$587,7,0)</f>
        <v>יח'</v>
      </c>
      <c r="J370" s="26">
        <f>VLOOKUP(A370,מכרז!$A$5:$I$587,8,0)</f>
        <v>7.3500000000000005</v>
      </c>
    </row>
    <row r="371" spans="1:10" ht="42.75" x14ac:dyDescent="0.2">
      <c r="A371" s="27">
        <v>368</v>
      </c>
      <c r="B371" s="39" t="str">
        <f>VLOOKUP(D371,'חלוקת אחוזים לכל רמת קטגוריה'!$D$3:$J$69,3,0)</f>
        <v>מכשור משרדי ואביזרי שולחן</v>
      </c>
      <c r="C371" s="39" t="str">
        <f>VLOOKUP(D371,'חלוקת אחוזים לכל רמת קטגוריה'!$D$3:$J$69,2,0)</f>
        <v>שונות</v>
      </c>
      <c r="D371" s="27" t="str">
        <f>VLOOKUP(A371,מכרז!$A$5:$I$587,2,0)</f>
        <v>מסגרות לתמונות</v>
      </c>
      <c r="E371" s="88">
        <f>VLOOKUP(D371,'חלוקת אחוזים לכל רמת קטגוריה'!$D$3:$J$69,7,0)</f>
        <v>1.4428571428571429E-3</v>
      </c>
      <c r="F371" s="27" t="str">
        <f>VLOOKUP(A371,מכרז!$A$5:$I$587,3,0)</f>
        <v>מסגרת עץ לתמונות 30*20, כולל זכוכית מקדמית</v>
      </c>
      <c r="G371" s="27" t="str">
        <f>VLOOKUP(A371,מכרז!$A$5:$I$587,4,0)</f>
        <v>מסגרת עץ לתמונות 30*20, כולל זכוכית מקדמית</v>
      </c>
      <c r="H371" s="27">
        <f>VLOOKUP(A371,מכרז!$A$5:$I$587,5,0)</f>
        <v>0</v>
      </c>
      <c r="I371" s="27" t="str">
        <f>VLOOKUP(A371,מכרז!$A$5:$I$587,7,0)</f>
        <v>יח'</v>
      </c>
      <c r="J371" s="26">
        <f>VLOOKUP(A371,מכרז!$A$5:$I$587,8,0)</f>
        <v>7.3500000000000005</v>
      </c>
    </row>
    <row r="372" spans="1:10" ht="42.75" x14ac:dyDescent="0.2">
      <c r="A372" s="27">
        <v>369</v>
      </c>
      <c r="B372" s="39" t="str">
        <f>VLOOKUP(D372,'חלוקת אחוזים לכל רמת קטגוריה'!$D$3:$J$69,3,0)</f>
        <v>מכשור משרדי ואביזרי שולחן</v>
      </c>
      <c r="C372" s="39" t="str">
        <f>VLOOKUP(D372,'חלוקת אחוזים לכל רמת קטגוריה'!$D$3:$J$69,2,0)</f>
        <v>שונות</v>
      </c>
      <c r="D372" s="27" t="str">
        <f>VLOOKUP(A372,מכרז!$A$5:$I$587,2,0)</f>
        <v>מסגרות לתמונות</v>
      </c>
      <c r="E372" s="88">
        <f>VLOOKUP(D372,'חלוקת אחוזים לכל רמת קטגוריה'!$D$3:$J$69,7,0)</f>
        <v>1.4428571428571429E-3</v>
      </c>
      <c r="F372" s="27" t="str">
        <f>VLOOKUP(A372,מכרז!$A$5:$I$587,3,0)</f>
        <v>מסגרת עץ לתמונות 30*24, כולל זכוכית מקדמית</v>
      </c>
      <c r="G372" s="27" t="str">
        <f>VLOOKUP(A372,מכרז!$A$5:$I$587,4,0)</f>
        <v>מסגרת עץ לתמונות 30*24, כולל זכוכית מקדמית</v>
      </c>
      <c r="H372" s="27">
        <f>VLOOKUP(A372,מכרז!$A$5:$I$587,5,0)</f>
        <v>0</v>
      </c>
      <c r="I372" s="27" t="str">
        <f>VLOOKUP(A372,מכרז!$A$5:$I$587,7,0)</f>
        <v>יח'</v>
      </c>
      <c r="J372" s="26">
        <f>VLOOKUP(A372,מכרז!$A$5:$I$587,8,0)</f>
        <v>9.5025000000000013</v>
      </c>
    </row>
    <row r="373" spans="1:10" ht="42.75" x14ac:dyDescent="0.2">
      <c r="A373" s="27">
        <v>370</v>
      </c>
      <c r="B373" s="39" t="str">
        <f>VLOOKUP(D373,'חלוקת אחוזים לכל רמת קטגוריה'!$D$3:$J$69,3,0)</f>
        <v>מכשור משרדי ואביזרי שולחן</v>
      </c>
      <c r="C373" s="39" t="str">
        <f>VLOOKUP(D373,'חלוקת אחוזים לכל רמת קטגוריה'!$D$3:$J$69,2,0)</f>
        <v>שונות</v>
      </c>
      <c r="D373" s="27" t="str">
        <f>VLOOKUP(A373,מכרז!$A$5:$I$587,2,0)</f>
        <v>מסגרות לתמונות</v>
      </c>
      <c r="E373" s="88">
        <f>VLOOKUP(D373,'חלוקת אחוזים לכל רמת קטגוריה'!$D$3:$J$69,7,0)</f>
        <v>1.4428571428571429E-3</v>
      </c>
      <c r="F373" s="27" t="str">
        <f>VLOOKUP(A373,מכרז!$A$5:$I$587,3,0)</f>
        <v>תמונת נשיא המדינה בגודל1/8 גיליון</v>
      </c>
      <c r="G373" s="27" t="str">
        <f>VLOOKUP(A373,מכרז!$A$5:$I$587,4,0)</f>
        <v>תמונת נשיא המדינה בגודל1/8 גיליון</v>
      </c>
      <c r="H373" s="27">
        <f>VLOOKUP(A373,מכרז!$A$5:$I$587,5,0)</f>
        <v>0</v>
      </c>
      <c r="I373" s="27" t="str">
        <f>VLOOKUP(A373,מכרז!$A$5:$I$587,7,0)</f>
        <v>יח'</v>
      </c>
      <c r="J373" s="26">
        <f>VLOOKUP(A373,מכרז!$A$5:$I$587,8,0)</f>
        <v>7.14</v>
      </c>
    </row>
    <row r="374" spans="1:10" ht="42.75" x14ac:dyDescent="0.2">
      <c r="A374" s="27">
        <v>371</v>
      </c>
      <c r="B374" s="39" t="str">
        <f>VLOOKUP(D374,'חלוקת אחוזים לכל רמת קטגוריה'!$D$3:$J$69,3,0)</f>
        <v>מכשור משרדי ואביזרי שולחן</v>
      </c>
      <c r="C374" s="39" t="str">
        <f>VLOOKUP(D374,'חלוקת אחוזים לכל רמת קטגוריה'!$D$3:$J$69,2,0)</f>
        <v>שונות</v>
      </c>
      <c r="D374" s="27" t="str">
        <f>VLOOKUP(A374,מכרז!$A$5:$I$587,2,0)</f>
        <v>מסגרות לתמונות</v>
      </c>
      <c r="E374" s="88">
        <f>VLOOKUP(D374,'חלוקת אחוזים לכל רמת קטגוריה'!$D$3:$J$69,7,0)</f>
        <v>1.4428571428571429E-3</v>
      </c>
      <c r="F374" s="27" t="str">
        <f>VLOOKUP(A374,מכרז!$A$5:$I$587,3,0)</f>
        <v>תמונת רוה"מ בגודל1/8 גיליון</v>
      </c>
      <c r="G374" s="27" t="str">
        <f>VLOOKUP(A374,מכרז!$A$5:$I$587,4,0)</f>
        <v>תמונת רוה"מ בגודל1/8 גיליון</v>
      </c>
      <c r="H374" s="27">
        <f>VLOOKUP(A374,מכרז!$A$5:$I$587,5,0)</f>
        <v>0</v>
      </c>
      <c r="I374" s="27" t="str">
        <f>VLOOKUP(A374,מכרז!$A$5:$I$587,7,0)</f>
        <v>יח'</v>
      </c>
      <c r="J374" s="26">
        <f>VLOOKUP(A374,מכרז!$A$5:$I$587,8,0)</f>
        <v>7.14</v>
      </c>
    </row>
    <row r="375" spans="1:10" ht="42.75" x14ac:dyDescent="0.2">
      <c r="A375" s="27">
        <v>372</v>
      </c>
      <c r="B375" s="39" t="str">
        <f>VLOOKUP(D375,'חלוקת אחוזים לכל רמת קטגוריה'!$D$3:$J$69,3,0)</f>
        <v>מכשור משרדי ואביזרי שולחן</v>
      </c>
      <c r="C375" s="39" t="str">
        <f>VLOOKUP(D375,'חלוקת אחוזים לכל רמת קטגוריה'!$D$3:$J$69,2,0)</f>
        <v>שונות</v>
      </c>
      <c r="D375" s="27" t="str">
        <f>VLOOKUP(A375,מכרז!$A$5:$I$587,2,0)</f>
        <v>מעמדי אחסון לשולחן</v>
      </c>
      <c r="E375" s="88">
        <f>VLOOKUP(D375,'חלוקת אחוזים לכל רמת קטגוריה'!$D$3:$J$69,7,0)</f>
        <v>4.8181818181818184E-4</v>
      </c>
      <c r="F375" s="27" t="str">
        <f>VLOOKUP(A375,מכרז!$A$5:$I$587,3,0)</f>
        <v>כוס רשת מתכתית עגולה לעטים</v>
      </c>
      <c r="G375" s="27" t="str">
        <f>VLOOKUP(A375,מכרז!$A$5:$I$587,4,0)</f>
        <v>כוס רשת ממתכת שחורה בגדלים שונים להחזקת עטים פתח עם מגנט המאפשר שליפה נוחה של הסיכות אחת אחת</v>
      </c>
      <c r="H375" s="27">
        <f>VLOOKUP(A375,מכרז!$A$5:$I$587,5,0)</f>
        <v>0</v>
      </c>
      <c r="I375" s="27" t="str">
        <f>VLOOKUP(A375,מכרז!$A$5:$I$587,7,0)</f>
        <v>יח'</v>
      </c>
      <c r="J375" s="26">
        <f>VLOOKUP(A375,מכרז!$A$5:$I$587,8,0)</f>
        <v>2.2574999999999998</v>
      </c>
    </row>
    <row r="376" spans="1:10" ht="42.75" x14ac:dyDescent="0.2">
      <c r="A376" s="27">
        <v>373</v>
      </c>
      <c r="B376" s="39" t="str">
        <f>VLOOKUP(D376,'חלוקת אחוזים לכל רמת קטגוריה'!$D$3:$J$69,3,0)</f>
        <v>מכשור משרדי ואביזרי שולחן</v>
      </c>
      <c r="C376" s="39" t="str">
        <f>VLOOKUP(D376,'חלוקת אחוזים לכל רמת קטגוריה'!$D$3:$J$69,2,0)</f>
        <v>שונות</v>
      </c>
      <c r="D376" s="27" t="str">
        <f>VLOOKUP(A376,מכרז!$A$5:$I$587,2,0)</f>
        <v>מעמדי אחסון לשולחן</v>
      </c>
      <c r="E376" s="88">
        <f>VLOOKUP(D376,'חלוקת אחוזים לכל רמת קטגוריה'!$D$3:$J$69,7,0)</f>
        <v>4.8181818181818184E-4</v>
      </c>
      <c r="F376" s="27" t="str">
        <f>VLOOKUP(A376,מכרז!$A$5:$I$587,3,0)</f>
        <v xml:space="preserve">מעמדרשת מתכתית לכרטיסי ביקור   </v>
      </c>
      <c r="G376" s="27" t="str">
        <f>VLOOKUP(A376,מכרז!$A$5:$I$587,4,0)</f>
        <v>מעמד רשת מתכת שחורה המיועד להחזקת כרטיסי ביקור</v>
      </c>
      <c r="H376" s="27">
        <f>VLOOKUP(A376,מכרז!$A$5:$I$587,5,0)</f>
        <v>0</v>
      </c>
      <c r="I376" s="27" t="str">
        <f>VLOOKUP(A376,מכרז!$A$5:$I$587,7,0)</f>
        <v>יח'</v>
      </c>
      <c r="J376" s="26">
        <f>VLOOKUP(A376,מכרז!$A$5:$I$587,8,0)</f>
        <v>2.0958000000000001</v>
      </c>
    </row>
    <row r="377" spans="1:10" ht="42.75" x14ac:dyDescent="0.2">
      <c r="A377" s="27">
        <v>374</v>
      </c>
      <c r="B377" s="39" t="str">
        <f>VLOOKUP(D377,'חלוקת אחוזים לכל רמת קטגוריה'!$D$3:$J$69,3,0)</f>
        <v>מכשור משרדי ואביזרי שולחן</v>
      </c>
      <c r="C377" s="39" t="str">
        <f>VLOOKUP(D377,'חלוקת אחוזים לכל רמת קטגוריה'!$D$3:$J$69,2,0)</f>
        <v>שונות</v>
      </c>
      <c r="D377" s="27" t="str">
        <f>VLOOKUP(A377,מכרז!$A$5:$I$587,2,0)</f>
        <v>מעמדי אחסון לשולחן</v>
      </c>
      <c r="E377" s="88">
        <f>VLOOKUP(D377,'חלוקת אחוזים לכל רמת קטגוריה'!$D$3:$J$69,7,0)</f>
        <v>4.8181818181818184E-4</v>
      </c>
      <c r="F377" s="27" t="str">
        <f>VLOOKUP(A377,מכרז!$A$5:$I$587,3,0)</f>
        <v xml:space="preserve">מעמדרשת מתכתית שלוש תאים, למעטפות   </v>
      </c>
      <c r="G377" s="27" t="str">
        <f>VLOOKUP(A377,מכרז!$A$5:$I$587,4,0)</f>
        <v xml:space="preserve">מעמד רשת ממתכת שחורה מיועד להחזקת מעטפות, שלוש תאים </v>
      </c>
      <c r="H377" s="27">
        <f>VLOOKUP(A377,מכרז!$A$5:$I$587,5,0)</f>
        <v>0</v>
      </c>
      <c r="I377" s="27" t="str">
        <f>VLOOKUP(A377,מכרז!$A$5:$I$587,7,0)</f>
        <v>יח'</v>
      </c>
      <c r="J377" s="26">
        <f>VLOOKUP(A377,מכרז!$A$5:$I$587,8,0)</f>
        <v>6.7200000000000006</v>
      </c>
    </row>
    <row r="378" spans="1:10" ht="42.75" x14ac:dyDescent="0.2">
      <c r="A378" s="27">
        <v>375</v>
      </c>
      <c r="B378" s="39" t="str">
        <f>VLOOKUP(D378,'חלוקת אחוזים לכל רמת קטגוריה'!$D$3:$J$69,3,0)</f>
        <v>מכשור משרדי ואביזרי שולחן</v>
      </c>
      <c r="C378" s="39" t="str">
        <f>VLOOKUP(D378,'חלוקת אחוזים לכל רמת קטגוריה'!$D$3:$J$69,2,0)</f>
        <v>שונות</v>
      </c>
      <c r="D378" s="27" t="str">
        <f>VLOOKUP(A378,מכרז!$A$5:$I$587,2,0)</f>
        <v>מעמדי אחסון לשולחן</v>
      </c>
      <c r="E378" s="88">
        <f>VLOOKUP(D378,'חלוקת אחוזים לכל רמת קטגוריה'!$D$3:$J$69,7,0)</f>
        <v>4.8181818181818184E-4</v>
      </c>
      <c r="F378" s="27" t="str">
        <f>VLOOKUP(A378,מכרז!$A$5:$I$587,3,0)</f>
        <v xml:space="preserve">מעמד רשת מתכתית  משולב למעטפות ועטים  </v>
      </c>
      <c r="G378" s="27" t="str">
        <f>VLOOKUP(A378,מכרז!$A$5:$I$587,4,0)</f>
        <v>מעמד רשת ממתכת שחורה, משולב, מיועד להחזקת מעטפות ועטים</v>
      </c>
      <c r="H378" s="27">
        <f>VLOOKUP(A378,מכרז!$A$5:$I$587,5,0)</f>
        <v>0</v>
      </c>
      <c r="I378" s="27" t="str">
        <f>VLOOKUP(A378,מכרז!$A$5:$I$587,7,0)</f>
        <v>יח'</v>
      </c>
      <c r="J378" s="26">
        <f>VLOOKUP(A378,מכרז!$A$5:$I$587,8,0)</f>
        <v>6.7200000000000006</v>
      </c>
    </row>
    <row r="379" spans="1:10" ht="42.75" x14ac:dyDescent="0.2">
      <c r="A379" s="27">
        <v>376</v>
      </c>
      <c r="B379" s="39" t="str">
        <f>VLOOKUP(D379,'חלוקת אחוזים לכל רמת קטגוריה'!$D$3:$J$69,3,0)</f>
        <v>מכשור משרדי ואביזרי שולחן</v>
      </c>
      <c r="C379" s="39" t="str">
        <f>VLOOKUP(D379,'חלוקת אחוזים לכל רמת קטגוריה'!$D$3:$J$69,2,0)</f>
        <v>שונות</v>
      </c>
      <c r="D379" s="27" t="str">
        <f>VLOOKUP(A379,מכרז!$A$5:$I$587,2,0)</f>
        <v>מעמדי אחסון לשולחן</v>
      </c>
      <c r="E379" s="88">
        <f>VLOOKUP(D379,'חלוקת אחוזים לכל רמת קטגוריה'!$D$3:$J$69,7,0)</f>
        <v>4.8181818181818184E-4</v>
      </c>
      <c r="F379" s="27" t="str">
        <f>VLOOKUP(A379,מכרז!$A$5:$I$587,3,0)</f>
        <v>מעמד פלסטי מרובע לנייר ממו במידה 9 /9(לא כולל הנייר)</v>
      </c>
      <c r="G379" s="27" t="str">
        <f>VLOOKUP(A379,מכרז!$A$5:$I$587,4,0)</f>
        <v>מעמד עשוי פלסטיק לקוביית נייר ממו בגודל 9/9 (ללא נייר)</v>
      </c>
      <c r="H379" s="27">
        <f>VLOOKUP(A379,מכרז!$A$5:$I$587,5,0)</f>
        <v>0</v>
      </c>
      <c r="I379" s="27" t="str">
        <f>VLOOKUP(A379,מכרז!$A$5:$I$587,7,0)</f>
        <v>יח'</v>
      </c>
      <c r="J379" s="26">
        <f>VLOOKUP(A379,מכרז!$A$5:$I$587,8,0)</f>
        <v>2.52</v>
      </c>
    </row>
    <row r="380" spans="1:10" ht="42.75" x14ac:dyDescent="0.2">
      <c r="A380" s="27">
        <v>377</v>
      </c>
      <c r="B380" s="39" t="str">
        <f>VLOOKUP(D380,'חלוקת אחוזים לכל רמת קטגוריה'!$D$3:$J$69,3,0)</f>
        <v>מכשור משרדי ואביזרי שולחן</v>
      </c>
      <c r="C380" s="39" t="str">
        <f>VLOOKUP(D380,'חלוקת אחוזים לכל רמת קטגוריה'!$D$3:$J$69,2,0)</f>
        <v>שונות</v>
      </c>
      <c r="D380" s="27" t="str">
        <f>VLOOKUP(A380,מכרז!$A$5:$I$587,2,0)</f>
        <v>מעמדי אחסון לשולחן</v>
      </c>
      <c r="E380" s="88">
        <f>VLOOKUP(D380,'חלוקת אחוזים לכל רמת קטגוריה'!$D$3:$J$69,7,0)</f>
        <v>4.8181818181818184E-4</v>
      </c>
      <c r="F380" s="27" t="str">
        <f>VLOOKUP(A380,מכרז!$A$5:$I$587,3,0)</f>
        <v>מעמד פלסטי מרובע לנייר ממו במידה 9 /9 כולל הנייר</v>
      </c>
      <c r="G380" s="27" t="str">
        <f>VLOOKUP(A380,מכרז!$A$5:$I$587,4,0)</f>
        <v>מעמד עשוי פלסטיק לקוביית נייר ממו כולל חבילת נייר ממו בצבעים מעורבים, גודל 9/9</v>
      </c>
      <c r="H380" s="27">
        <f>VLOOKUP(A380,מכרז!$A$5:$I$587,5,0)</f>
        <v>0</v>
      </c>
      <c r="I380" s="27" t="str">
        <f>VLOOKUP(A380,מכרז!$A$5:$I$587,7,0)</f>
        <v>יח'</v>
      </c>
      <c r="J380" s="26">
        <f>VLOOKUP(A380,מכרז!$A$5:$I$587,8,0)</f>
        <v>2.9358000000000004</v>
      </c>
    </row>
    <row r="381" spans="1:10" ht="42.75" x14ac:dyDescent="0.2">
      <c r="A381" s="27">
        <v>378</v>
      </c>
      <c r="B381" s="39" t="str">
        <f>VLOOKUP(D381,'חלוקת אחוזים לכל רמת קטגוריה'!$D$3:$J$69,3,0)</f>
        <v>מכשור משרדי ואביזרי שולחן</v>
      </c>
      <c r="C381" s="39" t="str">
        <f>VLOOKUP(D381,'חלוקת אחוזים לכל רמת קטגוריה'!$D$3:$J$69,2,0)</f>
        <v>שונות</v>
      </c>
      <c r="D381" s="27" t="str">
        <f>VLOOKUP(A381,מכרז!$A$5:$I$587,2,0)</f>
        <v>מעמדי אחסון לשולחן</v>
      </c>
      <c r="E381" s="88">
        <f>VLOOKUP(D381,'חלוקת אחוזים לכל רמת קטגוריה'!$D$3:$J$69,7,0)</f>
        <v>4.8181818181818184E-4</v>
      </c>
      <c r="F381" s="27" t="str">
        <f>VLOOKUP(A381,מכרז!$A$5:$I$587,3,0)</f>
        <v>מעמד רשת מתכתית מרובע לנייר ממו במידה 9 /9 (לא כולל הנייר)</v>
      </c>
      <c r="G381" s="27" t="str">
        <f>VLOOKUP(A381,מכרז!$A$5:$I$587,4,0)</f>
        <v xml:space="preserve">מעמד רשת ממתכת שחורה לקוביית נייר ממו בגודל  9/9 </v>
      </c>
      <c r="H381" s="27">
        <f>VLOOKUP(A381,מכרז!$A$5:$I$587,5,0)</f>
        <v>0</v>
      </c>
      <c r="I381" s="27" t="str">
        <f>VLOOKUP(A381,מכרז!$A$5:$I$587,7,0)</f>
        <v>יח'</v>
      </c>
      <c r="J381" s="26">
        <f>VLOOKUP(A381,מכרז!$A$5:$I$587,8,0)</f>
        <v>5.0358000000000001</v>
      </c>
    </row>
    <row r="382" spans="1:10" ht="14.25" customHeight="1" x14ac:dyDescent="0.2">
      <c r="A382" s="27">
        <v>379</v>
      </c>
      <c r="B382" s="39" t="str">
        <f>VLOOKUP(D382,'חלוקת אחוזים לכל רמת קטגוריה'!$D$3:$J$69,3,0)</f>
        <v>מכשור משרדי ואביזרי שולחן</v>
      </c>
      <c r="C382" s="39" t="str">
        <f>VLOOKUP(D382,'חלוקת אחוזים לכל רמת קטגוריה'!$D$3:$J$69,2,0)</f>
        <v>שונות</v>
      </c>
      <c r="D382" s="27" t="str">
        <f>VLOOKUP(A382,מכרז!$A$5:$I$587,2,0)</f>
        <v>מעמדי אחסון לשולחן</v>
      </c>
      <c r="E382" s="88">
        <f>VLOOKUP(D382,'חלוקת אחוזים לכל רמת קטגוריה'!$D$3:$J$69,7,0)</f>
        <v>4.8181818181818184E-4</v>
      </c>
      <c r="F382" s="27" t="str">
        <f>VLOOKUP(A382,מכרז!$A$5:$I$587,3,0)</f>
        <v xml:space="preserve">מעמד רשת מתכתית לעטים ומהדקים </v>
      </c>
      <c r="G382" s="27" t="str">
        <f>VLOOKUP(A382,מכרז!$A$5:$I$587,4,0)</f>
        <v>מעמד ממתכת שחורה משולב, מיועד לעטים ומהדקים</v>
      </c>
      <c r="H382" s="27">
        <f>VLOOKUP(A382,מכרז!$A$5:$I$587,5,0)</f>
        <v>0</v>
      </c>
      <c r="I382" s="27" t="str">
        <f>VLOOKUP(A382,מכרז!$A$5:$I$587,7,0)</f>
        <v>יח'</v>
      </c>
      <c r="J382" s="26">
        <f>VLOOKUP(A382,מכרז!$A$5:$I$587,8,0)</f>
        <v>7.4130000000000003</v>
      </c>
    </row>
    <row r="383" spans="1:10" ht="42.75" x14ac:dyDescent="0.2">
      <c r="A383" s="27">
        <v>380</v>
      </c>
      <c r="B383" s="39" t="str">
        <f>VLOOKUP(D383,'חלוקת אחוזים לכל רמת קטגוריה'!$D$3:$J$69,3,0)</f>
        <v>מכשור משרדי ואביזרי שולחן</v>
      </c>
      <c r="C383" s="39" t="str">
        <f>VLOOKUP(D383,'חלוקת אחוזים לכל רמת קטגוריה'!$D$3:$J$69,2,0)</f>
        <v>שונות</v>
      </c>
      <c r="D383" s="27" t="str">
        <f>VLOOKUP(A383,מכרז!$A$5:$I$587,2,0)</f>
        <v>מעמדי אחסון לשולחן</v>
      </c>
      <c r="E383" s="88">
        <f>VLOOKUP(D383,'חלוקת אחוזים לכל רמת קטגוריה'!$D$3:$J$69,7,0)</f>
        <v>4.8181818181818184E-4</v>
      </c>
      <c r="F383" s="27" t="str">
        <f>VLOOKUP(A383,מכרז!$A$5:$I$587,3,0)</f>
        <v xml:space="preserve">מעמד רשת מתכתית לנייר ממו ומהדקים </v>
      </c>
      <c r="G383" s="27" t="str">
        <f>VLOOKUP(A383,מכרז!$A$5:$I$587,4,0)</f>
        <v>מעמד רשת ממתכת שחורה לקוביית נייר ממו בגודל  9/9 המשולב במעמד למהדקים</v>
      </c>
      <c r="H383" s="27">
        <f>VLOOKUP(A383,מכרז!$A$5:$I$587,5,0)</f>
        <v>0</v>
      </c>
      <c r="I383" s="27" t="str">
        <f>VLOOKUP(A383,מכרז!$A$5:$I$587,7,0)</f>
        <v>יח'</v>
      </c>
      <c r="J383" s="26">
        <f>VLOOKUP(A383,מכרז!$A$5:$I$587,8,0)</f>
        <v>9.5214000000000016</v>
      </c>
    </row>
    <row r="384" spans="1:10" ht="42.75" x14ac:dyDescent="0.2">
      <c r="A384" s="27">
        <v>381</v>
      </c>
      <c r="B384" s="39" t="str">
        <f>VLOOKUP(D384,'חלוקת אחוזים לכל רמת קטגוריה'!$D$3:$J$69,3,0)</f>
        <v>מכשור משרדי ואביזרי שולחן</v>
      </c>
      <c r="C384" s="39" t="str">
        <f>VLOOKUP(D384,'חלוקת אחוזים לכל רמת קטגוריה'!$D$3:$J$69,2,0)</f>
        <v>שונות</v>
      </c>
      <c r="D384" s="27" t="str">
        <f>VLOOKUP(A384,מכרז!$A$5:$I$587,2,0)</f>
        <v>מעמדי אחסון לשולחן</v>
      </c>
      <c r="E384" s="88">
        <f>VLOOKUP(D384,'חלוקת אחוזים לכל רמת קטגוריה'!$D$3:$J$69,7,0)</f>
        <v>4.8181818181818184E-4</v>
      </c>
      <c r="F384" s="27" t="str">
        <f>VLOOKUP(A384,מכרז!$A$5:$I$587,3,0)</f>
        <v>מעמד שולחני מפלסטיק אקרילי שקוף, לכלי כתיבה, סיכות, מהדקים וסלוטייפ</v>
      </c>
      <c r="G384" s="27" t="str">
        <f>VLOOKUP(A384,מכרז!$A$5:$I$587,4,0)</f>
        <v>מעמד שולחני עשוי פלסטיק שקוף, מתאים לכלי כתיבה, סיכות, מהדקים וסלוטייפ</v>
      </c>
      <c r="H384" s="27">
        <f>VLOOKUP(A384,מכרז!$A$5:$I$587,5,0)</f>
        <v>0</v>
      </c>
      <c r="I384" s="27" t="str">
        <f>VLOOKUP(A384,מכרז!$A$5:$I$587,7,0)</f>
        <v>יח'</v>
      </c>
      <c r="J384" s="26">
        <f>VLOOKUP(A384,מכרז!$A$5:$I$587,8,0)</f>
        <v>6.2958000000000016</v>
      </c>
    </row>
    <row r="385" spans="1:10" ht="57" x14ac:dyDescent="0.2">
      <c r="A385" s="27">
        <v>382</v>
      </c>
      <c r="B385" s="39" t="str">
        <f>VLOOKUP(D385,'חלוקת אחוזים לכל רמת קטגוריה'!$D$3:$J$69,3,0)</f>
        <v>מכשור משרדי ואביזרי שולחן</v>
      </c>
      <c r="C385" s="39" t="str">
        <f>VLOOKUP(D385,'חלוקת אחוזים לכל רמת קטגוריה'!$D$3:$J$69,2,0)</f>
        <v>שונות</v>
      </c>
      <c r="D385" s="27" t="str">
        <f>VLOOKUP(A385,מכרז!$A$5:$I$587,2,0)</f>
        <v>מעמדי אחסון לשולחן</v>
      </c>
      <c r="E385" s="88">
        <f>VLOOKUP(D385,'חלוקת אחוזים לכל רמת קטגוריה'!$D$3:$J$69,7,0)</f>
        <v>4.8181818181818184E-4</v>
      </c>
      <c r="F385" s="27" t="str">
        <f>VLOOKUP(A385,מכרז!$A$5:$I$587,3,0)</f>
        <v>כדור רשת מתכתית  מגנטי לסיכות</v>
      </c>
      <c r="G385" s="27" t="str">
        <f>VLOOKUP(A385,מכרז!$A$5:$I$587,4,0)</f>
        <v>כוס רשת ממתכת שחורה בצורת כדור+מגנט להצמדת סיכות פתח עם מגנט המאפשר שליפה נוחה של הסיכות אחת אחת</v>
      </c>
      <c r="H385" s="27">
        <f>VLOOKUP(A385,מכרז!$A$5:$I$587,5,0)</f>
        <v>0</v>
      </c>
      <c r="I385" s="27" t="str">
        <f>VLOOKUP(A385,מכרז!$A$5:$I$587,7,0)</f>
        <v>יח'</v>
      </c>
      <c r="J385" s="26">
        <f>VLOOKUP(A385,מכרז!$A$5:$I$587,8,0)</f>
        <v>2.5158000000000005</v>
      </c>
    </row>
    <row r="386" spans="1:10" ht="42.75" x14ac:dyDescent="0.2">
      <c r="A386" s="27">
        <v>383</v>
      </c>
      <c r="B386" s="39" t="str">
        <f>VLOOKUP(D386,'חלוקת אחוזים לכל רמת קטגוריה'!$D$3:$J$69,3,0)</f>
        <v>מכשור משרדי ואביזרי שולחן</v>
      </c>
      <c r="C386" s="39" t="str">
        <f>VLOOKUP(D386,'חלוקת אחוזים לכל רמת קטגוריה'!$D$3:$J$69,2,0)</f>
        <v>שונות</v>
      </c>
      <c r="D386" s="27" t="str">
        <f>VLOOKUP(A386,מכרז!$A$5:$I$587,2,0)</f>
        <v>מרטיב בולים</v>
      </c>
      <c r="E386" s="88">
        <f>VLOOKUP(D386,'חלוקת אחוזים לכל רמת קטגוריה'!$D$3:$J$69,7,0)</f>
        <v>0</v>
      </c>
      <c r="F386" s="27" t="str">
        <f>VLOOKUP(A386,מכרז!$A$5:$I$587,3,0)</f>
        <v>מרטיב בולים</v>
      </c>
      <c r="G386" s="27" t="str">
        <f>VLOOKUP(A386,מכרז!$A$5:$I$587,4,0)</f>
        <v>מרטיב בולים עגול עם כרית / ספוג הרטבה ספוג רך, אינו מתבלה</v>
      </c>
      <c r="H386" s="27">
        <f>VLOOKUP(A386,מכרז!$A$5:$I$587,5,0)</f>
        <v>0</v>
      </c>
      <c r="I386" s="27" t="str">
        <f>VLOOKUP(A386,מכרז!$A$5:$I$587,7,0)</f>
        <v>יח'</v>
      </c>
      <c r="J386" s="26">
        <f>VLOOKUP(A386,מכרז!$A$5:$I$587,8,0)</f>
        <v>1.2558000000000002</v>
      </c>
    </row>
    <row r="387" spans="1:10" ht="42.75" x14ac:dyDescent="0.2">
      <c r="A387" s="27">
        <v>384</v>
      </c>
      <c r="B387" s="39" t="str">
        <f>VLOOKUP(D387,'חלוקת אחוזים לכל רמת קטגוריה'!$D$3:$J$69,3,0)</f>
        <v>מכשור משרדי ואביזרי שולחן</v>
      </c>
      <c r="C387" s="39" t="str">
        <f>VLOOKUP(D387,'חלוקת אחוזים לכל רמת קטגוריה'!$D$3:$J$69,2,0)</f>
        <v>שונות</v>
      </c>
      <c r="D387" s="27" t="str">
        <f>VLOOKUP(A387,מכרז!$A$5:$I$587,2,0)</f>
        <v>סלי אשפה</v>
      </c>
      <c r="E387" s="88">
        <f>VLOOKUP(D387,'חלוקת אחוזים לכל רמת קטגוריה'!$D$3:$J$69,7,0)</f>
        <v>1.2999999999999999E-3</v>
      </c>
      <c r="F387" s="27" t="str">
        <f>VLOOKUP(A387,מכרז!$A$5:$I$587,3,0)</f>
        <v>סל אשפה-שובך 9 ליטר</v>
      </c>
      <c r="G387" s="27" t="str">
        <f>VLOOKUP(A387,מכרז!$A$5:$I$587,4,0)</f>
        <v xml:space="preserve"> סל אשפה-צורת שובך 9 ליטר עשוי מפלסטיק קשה מכסה נדנדה הנסגר מעצמו חומר פלסטי עמיד</v>
      </c>
      <c r="H387" s="27">
        <f>VLOOKUP(A387,מכרז!$A$5:$I$587,5,0)</f>
        <v>0</v>
      </c>
      <c r="I387" s="27" t="str">
        <f>VLOOKUP(A387,מכרז!$A$5:$I$587,7,0)</f>
        <v>יח'</v>
      </c>
      <c r="J387" s="26">
        <f>VLOOKUP(A387,מכרז!$A$5:$I$587,8,0)</f>
        <v>10.495800000000001</v>
      </c>
    </row>
    <row r="388" spans="1:10" ht="42.75" x14ac:dyDescent="0.2">
      <c r="A388" s="27">
        <v>385</v>
      </c>
      <c r="B388" s="39" t="str">
        <f>VLOOKUP(D388,'חלוקת אחוזים לכל רמת קטגוריה'!$D$3:$J$69,3,0)</f>
        <v>מכשור משרדי ואביזרי שולחן</v>
      </c>
      <c r="C388" s="39" t="str">
        <f>VLOOKUP(D388,'חלוקת אחוזים לכל רמת קטגוריה'!$D$3:$J$69,2,0)</f>
        <v>שונות</v>
      </c>
      <c r="D388" s="27" t="str">
        <f>VLOOKUP(A388,מכרז!$A$5:$I$587,2,0)</f>
        <v>סלי אשפה</v>
      </c>
      <c r="E388" s="88">
        <f>VLOOKUP(D388,'חלוקת אחוזים לכל רמת קטגוריה'!$D$3:$J$69,7,0)</f>
        <v>1.2999999999999999E-3</v>
      </c>
      <c r="F388" s="27" t="str">
        <f>VLOOKUP(A388,מכרז!$A$5:$I$587,3,0)</f>
        <v>סל אשפה-שובך 25 ליטר</v>
      </c>
      <c r="G388" s="27" t="str">
        <f>VLOOKUP(A388,מכרז!$A$5:$I$587,4,0)</f>
        <v xml:space="preserve"> סל אשפה-צורת שובך25 ליטר עשוי מפלסטיק קשה מכסה נדנדה הנסגר מעצמו חומר פלסטי עמיד</v>
      </c>
      <c r="H388" s="27">
        <f>VLOOKUP(A388,מכרז!$A$5:$I$587,5,0)</f>
        <v>0</v>
      </c>
      <c r="I388" s="27" t="str">
        <f>VLOOKUP(A388,מכרז!$A$5:$I$587,7,0)</f>
        <v>יח'</v>
      </c>
      <c r="J388" s="26">
        <f>VLOOKUP(A388,מכרז!$A$5:$I$587,8,0)</f>
        <v>18.480000000000004</v>
      </c>
    </row>
    <row r="389" spans="1:10" ht="42.75" x14ac:dyDescent="0.2">
      <c r="A389" s="27">
        <v>386</v>
      </c>
      <c r="B389" s="39" t="str">
        <f>VLOOKUP(D389,'חלוקת אחוזים לכל רמת קטגוריה'!$D$3:$J$69,3,0)</f>
        <v>מכשור משרדי ואביזרי שולחן</v>
      </c>
      <c r="C389" s="39" t="str">
        <f>VLOOKUP(D389,'חלוקת אחוזים לכל רמת קטגוריה'!$D$3:$J$69,2,0)</f>
        <v>שונות</v>
      </c>
      <c r="D389" s="27" t="str">
        <f>VLOOKUP(A389,מכרז!$A$5:$I$587,2,0)</f>
        <v>סלי אשפה</v>
      </c>
      <c r="E389" s="88">
        <f>VLOOKUP(D389,'חלוקת אחוזים לכל רמת קטגוריה'!$D$3:$J$69,7,0)</f>
        <v>1.2999999999999999E-3</v>
      </c>
      <c r="F389" s="27" t="str">
        <f>VLOOKUP(A389,מכרז!$A$5:$I$587,3,0)</f>
        <v>סל אשפה-שובך 50 ליטר</v>
      </c>
      <c r="G389" s="27" t="str">
        <f>VLOOKUP(A389,מכרז!$A$5:$I$587,4,0)</f>
        <v xml:space="preserve"> סל אשפה-צורת שובך 50  ליטר עשוי מפלסטיק קשה מכסה נדנדה הנסגר מעצמו חומר פלסטי עמיד</v>
      </c>
      <c r="H389" s="27">
        <f>VLOOKUP(A389,מכרז!$A$5:$I$587,5,0)</f>
        <v>0</v>
      </c>
      <c r="I389" s="27" t="str">
        <f>VLOOKUP(A389,מכרז!$A$5:$I$587,7,0)</f>
        <v>יח'</v>
      </c>
      <c r="J389" s="26">
        <f>VLOOKUP(A389,מכרז!$A$5:$I$587,8,0)</f>
        <v>29.358000000000011</v>
      </c>
    </row>
    <row r="390" spans="1:10" ht="42.75" x14ac:dyDescent="0.2">
      <c r="A390" s="27">
        <v>387</v>
      </c>
      <c r="B390" s="39" t="str">
        <f>VLOOKUP(D390,'חלוקת אחוזים לכל רמת קטגוריה'!$D$3:$J$69,3,0)</f>
        <v>מכשור משרדי ואביזרי שולחן</v>
      </c>
      <c r="C390" s="39" t="str">
        <f>VLOOKUP(D390,'חלוקת אחוזים לכל רמת קטגוריה'!$D$3:$J$69,2,0)</f>
        <v>שונות</v>
      </c>
      <c r="D390" s="27" t="str">
        <f>VLOOKUP(A390,מכרז!$A$5:$I$587,2,0)</f>
        <v>קופות</v>
      </c>
      <c r="E390" s="88">
        <f>VLOOKUP(D390,'חלוקת אחוזים לכל רמת קטגוריה'!$D$3:$J$69,7,0)</f>
        <v>2.2499999999999999E-4</v>
      </c>
      <c r="F390" s="27" t="str">
        <f>VLOOKUP(A390,מכרז!$A$5:$I$587,3,0)</f>
        <v>קופת יד ברזל מס 1</v>
      </c>
      <c r="G390" s="27" t="str">
        <f>VLOOKUP(A390,מכרז!$A$5:$I$587,4,0)</f>
        <v>קופה לאחסנת כספים, שטרות ומטבעות, עשויה מתכת, מפתח לנעילה</v>
      </c>
      <c r="H390" s="27">
        <f>VLOOKUP(A390,מכרז!$A$5:$I$587,5,0)</f>
        <v>0</v>
      </c>
      <c r="I390" s="27" t="str">
        <f>VLOOKUP(A390,מכרז!$A$5:$I$587,7,0)</f>
        <v>יח'</v>
      </c>
      <c r="J390" s="26">
        <f>VLOOKUP(A390,מכרז!$A$5:$I$587,8,0)</f>
        <v>15.892799999999999</v>
      </c>
    </row>
    <row r="391" spans="1:10" ht="42.75" x14ac:dyDescent="0.2">
      <c r="A391" s="27">
        <v>388</v>
      </c>
      <c r="B391" s="39" t="str">
        <f>VLOOKUP(D391,'חלוקת אחוזים לכל רמת קטגוריה'!$D$3:$J$69,3,0)</f>
        <v>מכשור משרדי ואביזרי שולחן</v>
      </c>
      <c r="C391" s="39" t="str">
        <f>VLOOKUP(D391,'חלוקת אחוזים לכל רמת קטגוריה'!$D$3:$J$69,2,0)</f>
        <v>שונות</v>
      </c>
      <c r="D391" s="27" t="str">
        <f>VLOOKUP(A391,מכרז!$A$5:$I$587,2,0)</f>
        <v>קופות</v>
      </c>
      <c r="E391" s="88">
        <f>VLOOKUP(D391,'חלוקת אחוזים לכל רמת קטגוריה'!$D$3:$J$69,7,0)</f>
        <v>2.2499999999999999E-4</v>
      </c>
      <c r="F391" s="27" t="str">
        <f>VLOOKUP(A391,מכרז!$A$5:$I$587,3,0)</f>
        <v>קופת יד ברזל מס 2</v>
      </c>
      <c r="G391" s="27" t="str">
        <f>VLOOKUP(A391,מכרז!$A$5:$I$587,4,0)</f>
        <v>קופה לאחסנת כספים, שטרות ומטבעות, עשויה מתכת, מפתח לנעילה</v>
      </c>
      <c r="H391" s="27">
        <f>VLOOKUP(A391,מכרז!$A$5:$I$587,5,0)</f>
        <v>0</v>
      </c>
      <c r="I391" s="27" t="str">
        <f>VLOOKUP(A391,מכרז!$A$5:$I$587,7,0)</f>
        <v>יח'</v>
      </c>
      <c r="J391" s="26">
        <f>VLOOKUP(A391,מכרז!$A$5:$I$587,8,0)</f>
        <v>19.874400000000001</v>
      </c>
    </row>
    <row r="392" spans="1:10" ht="42.75" x14ac:dyDescent="0.2">
      <c r="A392" s="27">
        <v>389</v>
      </c>
      <c r="B392" s="39" t="str">
        <f>VLOOKUP(D392,'חלוקת אחוזים לכל רמת קטגוריה'!$D$3:$J$69,3,0)</f>
        <v>מכשור משרדי ואביזרי שולחן</v>
      </c>
      <c r="C392" s="39" t="str">
        <f>VLOOKUP(D392,'חלוקת אחוזים לכל רמת קטגוריה'!$D$3:$J$69,2,0)</f>
        <v>שונות</v>
      </c>
      <c r="D392" s="27" t="str">
        <f>VLOOKUP(A392,מכרז!$A$5:$I$587,2,0)</f>
        <v>קופות</v>
      </c>
      <c r="E392" s="88">
        <f>VLOOKUP(D392,'חלוקת אחוזים לכל רמת קטגוריה'!$D$3:$J$69,7,0)</f>
        <v>2.2499999999999999E-4</v>
      </c>
      <c r="F392" s="27" t="str">
        <f>VLOOKUP(A392,מכרז!$A$5:$I$587,3,0)</f>
        <v>קופת יד ברזל מס 3</v>
      </c>
      <c r="G392" s="27" t="str">
        <f>VLOOKUP(A392,מכרז!$A$5:$I$587,4,0)</f>
        <v>קופה לאחסנת כספים, שטרות ומטבעות, עשויה מתכת, מפתח לנעילה</v>
      </c>
      <c r="H392" s="27">
        <f>VLOOKUP(A392,מכרז!$A$5:$I$587,5,0)</f>
        <v>0</v>
      </c>
      <c r="I392" s="27" t="str">
        <f>VLOOKUP(A392,מכרז!$A$5:$I$587,7,0)</f>
        <v>יח'</v>
      </c>
      <c r="J392" s="26">
        <f>VLOOKUP(A392,מכרז!$A$5:$I$587,8,0)</f>
        <v>24.221400000000003</v>
      </c>
    </row>
    <row r="393" spans="1:10" ht="14.25" customHeight="1" x14ac:dyDescent="0.2">
      <c r="A393" s="27">
        <v>390</v>
      </c>
      <c r="B393" s="39" t="str">
        <f>VLOOKUP(D393,'חלוקת אחוזים לכל רמת קטגוריה'!$D$3:$J$69,3,0)</f>
        <v>מכשור משרדי ואביזרי שולחן</v>
      </c>
      <c r="C393" s="39" t="str">
        <f>VLOOKUP(D393,'חלוקת אחוזים לכל רמת קטגוריה'!$D$3:$J$69,2,0)</f>
        <v>שונות</v>
      </c>
      <c r="D393" s="27" t="str">
        <f>VLOOKUP(A393,מכרז!$A$5:$I$587,2,0)</f>
        <v>קופות</v>
      </c>
      <c r="E393" s="88">
        <f>VLOOKUP(D393,'חלוקת אחוזים לכל רמת קטגוריה'!$D$3:$J$69,7,0)</f>
        <v>2.2499999999999999E-4</v>
      </c>
      <c r="F393" s="27" t="str">
        <f>VLOOKUP(A393,מכרז!$A$5:$I$587,3,0)</f>
        <v>קופת יד ברזל מס 4</v>
      </c>
      <c r="G393" s="27" t="str">
        <f>VLOOKUP(A393,מכרז!$A$5:$I$587,4,0)</f>
        <v>קופה לאחסנת כספים, שטרות ומטבעות, עשויה מתכת, מפתח לנעילה</v>
      </c>
      <c r="H393" s="27">
        <f>VLOOKUP(A393,מכרז!$A$5:$I$587,5,0)</f>
        <v>0</v>
      </c>
      <c r="I393" s="27" t="str">
        <f>VLOOKUP(A393,מכרז!$A$5:$I$587,7,0)</f>
        <v>יח'</v>
      </c>
      <c r="J393" s="26">
        <f>VLOOKUP(A393,מכרז!$A$5:$I$587,8,0)</f>
        <v>28.925400000000003</v>
      </c>
    </row>
    <row r="394" spans="1:10" ht="42.75" x14ac:dyDescent="0.2">
      <c r="A394" s="27">
        <v>391</v>
      </c>
      <c r="B394" s="39" t="str">
        <f>VLOOKUP(D394,'חלוקת אחוזים לכל רמת קטגוריה'!$D$3:$J$69,3,0)</f>
        <v>מכשור משרדי ואביזרי שולחן</v>
      </c>
      <c r="C394" s="39" t="str">
        <f>VLOOKUP(D394,'חלוקת אחוזים לכל רמת קטגוריה'!$D$3:$J$69,2,0)</f>
        <v>שונות</v>
      </c>
      <c r="D394" s="27" t="str">
        <f>VLOOKUP(A394,מכרז!$A$5:$I$587,2,0)</f>
        <v>מנורת שולחן</v>
      </c>
      <c r="E394" s="88">
        <f>VLOOKUP(D394,'חלוקת אחוזים לכל רמת קטגוריה'!$D$3:$J$69,7,0)</f>
        <v>4.0000000000000002E-4</v>
      </c>
      <c r="F394" s="27" t="str">
        <f>VLOOKUP(A394,מכרז!$A$5:$I$587,3,0)</f>
        <v>מנורת שולחן P.L פלורסנטי W11</v>
      </c>
      <c r="G394" s="27" t="str">
        <f>VLOOKUP(A394,מכרז!$A$5:$I$587,4,0)</f>
        <v>מנורת שולחן פלואורסנטית, חיבור לשולחן ע"י לחצן, בסיס 11V, צבע שחור/ לבן חיבור תקני לשקע ישראלי 3 מפרקים</v>
      </c>
      <c r="H394" s="27">
        <f>VLOOKUP(A394,מכרז!$A$5:$I$587,5,0)</f>
        <v>0</v>
      </c>
      <c r="I394" s="27" t="str">
        <f>VLOOKUP(A394,מכרז!$A$5:$I$587,7,0)</f>
        <v>יח'</v>
      </c>
      <c r="J394" s="26">
        <f>VLOOKUP(A394,מכרז!$A$5:$I$587,8,0)</f>
        <v>39.9</v>
      </c>
    </row>
    <row r="395" spans="1:10" ht="42.75" x14ac:dyDescent="0.2">
      <c r="A395" s="27">
        <v>392</v>
      </c>
      <c r="B395" s="39" t="str">
        <f>VLOOKUP(D395,'חלוקת אחוזים לכל רמת קטגוריה'!$D$3:$J$69,3,0)</f>
        <v>מכשור משרדי ואביזרי שולחן</v>
      </c>
      <c r="C395" s="39" t="str">
        <f>VLOOKUP(D395,'חלוקת אחוזים לכל רמת קטגוריה'!$D$3:$J$69,2,0)</f>
        <v>שונות</v>
      </c>
      <c r="D395" s="27" t="str">
        <f>VLOOKUP(A395,מכרז!$A$5:$I$587,2,0)</f>
        <v>שונות</v>
      </c>
      <c r="E395" s="88">
        <f>VLOOKUP(D395,'חלוקת אחוזים לכל רמת קטגוריה'!$D$3:$J$69,7,0)</f>
        <v>5.9374999999999999E-4</v>
      </c>
      <c r="F395" s="27" t="str">
        <f>VLOOKUP(A395,מכרז!$A$5:$I$587,3,0)</f>
        <v>מכשיר ליצור תוויות פי טאצ'</v>
      </c>
      <c r="G395" s="27" t="str">
        <f>VLOOKUP(A395,מכרז!$A$5:$I$587,4,0)</f>
        <v>פי טאצ' PT 105</v>
      </c>
      <c r="H395" s="27" t="str">
        <f>VLOOKUP(A395,מכרז!$A$5:$I$587,5,0)</f>
        <v>BROTHER</v>
      </c>
      <c r="I395" s="27" t="str">
        <f>VLOOKUP(A395,מכרז!$A$5:$I$587,7,0)</f>
        <v>יח'</v>
      </c>
      <c r="J395" s="26">
        <f>VLOOKUP(A395,מכרז!$A$5:$I$587,8,0)</f>
        <v>126</v>
      </c>
    </row>
    <row r="396" spans="1:10" ht="42.75" x14ac:dyDescent="0.2">
      <c r="A396" s="27">
        <v>393</v>
      </c>
      <c r="B396" s="39" t="str">
        <f>VLOOKUP(D396,'חלוקת אחוזים לכל רמת קטגוריה'!$D$3:$J$69,3,0)</f>
        <v>מכשור משרדי ואביזרי שולחן</v>
      </c>
      <c r="C396" s="39" t="str">
        <f>VLOOKUP(D396,'חלוקת אחוזים לכל רמת קטגוריה'!$D$3:$J$69,2,0)</f>
        <v>שונות</v>
      </c>
      <c r="D396" s="27" t="str">
        <f>VLOOKUP(A396,מכרז!$A$5:$I$587,2,0)</f>
        <v>שונות</v>
      </c>
      <c r="E396" s="88">
        <f>VLOOKUP(D396,'חלוקת אחוזים לכל רמת קטגוריה'!$D$3:$J$69,7,0)</f>
        <v>5.9374999999999999E-4</v>
      </c>
      <c r="F396" s="27" t="str">
        <f>VLOOKUP(A396,מכרז!$A$5:$I$587,3,0)</f>
        <v>שנאי למכשיר ליצור תוויות פי טאצ'</v>
      </c>
      <c r="G396" s="27" t="str">
        <f>VLOOKUP(A396,מכרז!$A$5:$I$587,4,0)</f>
        <v>שנאי למכשיר ליצור תוויות פי טאצ'</v>
      </c>
      <c r="H396" s="27" t="str">
        <f>VLOOKUP(A396,מכרז!$A$5:$I$587,5,0)</f>
        <v>BROTHER</v>
      </c>
      <c r="I396" s="27" t="str">
        <f>VLOOKUP(A396,מכרז!$A$5:$I$587,7,0)</f>
        <v>יח'</v>
      </c>
      <c r="J396" s="26">
        <f>VLOOKUP(A396,מכרז!$A$5:$I$587,8,0)</f>
        <v>41.8215</v>
      </c>
    </row>
    <row r="397" spans="1:10" ht="42.75" x14ac:dyDescent="0.2">
      <c r="A397" s="27">
        <v>394</v>
      </c>
      <c r="B397" s="39" t="str">
        <f>VLOOKUP(D397,'חלוקת אחוזים לכל רמת קטגוריה'!$D$3:$J$69,3,0)</f>
        <v>מכשור משרדי ואביזרי שולחן</v>
      </c>
      <c r="C397" s="39" t="str">
        <f>VLOOKUP(D397,'חלוקת אחוזים לכל רמת קטגוריה'!$D$3:$J$69,2,0)</f>
        <v>שונות</v>
      </c>
      <c r="D397" s="27" t="str">
        <f>VLOOKUP(A397,מכרז!$A$5:$I$587,2,0)</f>
        <v>שונות</v>
      </c>
      <c r="E397" s="88">
        <f>VLOOKUP(D397,'חלוקת אחוזים לכל רמת קטגוריה'!$D$3:$J$69,7,0)</f>
        <v>5.9374999999999999E-4</v>
      </c>
      <c r="F397" s="27" t="str">
        <f>VLOOKUP(A397,מכרז!$A$5:$I$587,3,0)</f>
        <v xml:space="preserve">מגרסה אישית </v>
      </c>
      <c r="G397" s="27" t="str">
        <f>VLOOKUP(A397,מכרז!$A$5:$I$587,4,0)</f>
        <v>מגרסה אישית   כושר גריסה 5 דפים. מיכל איסוף 10 ליטר מתאים לגריסת נייר בגודל A4 גריסת רצועות</v>
      </c>
      <c r="H397" s="27">
        <f>VLOOKUP(A397,מכרז!$A$5:$I$587,5,0)</f>
        <v>0</v>
      </c>
      <c r="I397" s="27" t="str">
        <f>VLOOKUP(A397,מכרז!$A$5:$I$587,7,0)</f>
        <v>יח'</v>
      </c>
      <c r="J397" s="26">
        <f>VLOOKUP(A397,מכרז!$A$5:$I$587,8,0)</f>
        <v>82.95</v>
      </c>
    </row>
    <row r="398" spans="1:10" ht="42.75" x14ac:dyDescent="0.2">
      <c r="A398" s="27">
        <v>395</v>
      </c>
      <c r="B398" s="39" t="str">
        <f>VLOOKUP(D398,'חלוקת אחוזים לכל רמת קטגוריה'!$D$3:$J$69,3,0)</f>
        <v>מכשור משרדי ואביזרי שולחן</v>
      </c>
      <c r="C398" s="39" t="str">
        <f>VLOOKUP(D398,'חלוקת אחוזים לכל רמת קטגוריה'!$D$3:$J$69,2,0)</f>
        <v>שונות</v>
      </c>
      <c r="D398" s="27" t="str">
        <f>VLOOKUP(A398,מכרז!$A$5:$I$587,2,0)</f>
        <v>שונות</v>
      </c>
      <c r="E398" s="88">
        <f>VLOOKUP(D398,'חלוקת אחוזים לכל רמת קטגוריה'!$D$3:$J$69,7,0)</f>
        <v>5.9374999999999999E-4</v>
      </c>
      <c r="F398" s="27" t="str">
        <f>VLOOKUP(A398,מכרז!$A$5:$I$587,3,0)</f>
        <v>ארון מפתחות</v>
      </c>
      <c r="G398" s="27" t="str">
        <f>VLOOKUP(A398,מכרז!$A$5:$I$587,4,0)</f>
        <v>ארון לאחסון מפתחות, עשוי מתכת, נעילת מפתח חיצונית, מתאים ל- 42 מפתחות</v>
      </c>
      <c r="H398" s="27">
        <f>VLOOKUP(A398,מכרז!$A$5:$I$587,5,0)</f>
        <v>0</v>
      </c>
      <c r="I398" s="27" t="str">
        <f>VLOOKUP(A398,מכרז!$A$5:$I$587,7,0)</f>
        <v>יח'</v>
      </c>
      <c r="J398" s="26">
        <f>VLOOKUP(A398,מכרז!$A$5:$I$587,8,0)</f>
        <v>25.195799999999998</v>
      </c>
    </row>
    <row r="399" spans="1:10" ht="42.75" x14ac:dyDescent="0.2">
      <c r="A399" s="27">
        <v>396</v>
      </c>
      <c r="B399" s="39" t="str">
        <f>VLOOKUP(D399,'חלוקת אחוזים לכל רמת קטגוריה'!$D$3:$J$69,3,0)</f>
        <v>מכשור משרדי ואביזרי שולחן</v>
      </c>
      <c r="C399" s="39" t="str">
        <f>VLOOKUP(D399,'חלוקת אחוזים לכל רמת קטגוריה'!$D$3:$J$69,2,0)</f>
        <v>שונות</v>
      </c>
      <c r="D399" s="27" t="str">
        <f>VLOOKUP(A399,מכרז!$A$5:$I$587,2,0)</f>
        <v>שונות</v>
      </c>
      <c r="E399" s="88">
        <f>VLOOKUP(D399,'חלוקת אחוזים לכל רמת קטגוריה'!$D$3:$J$69,7,0)</f>
        <v>5.9374999999999999E-4</v>
      </c>
      <c r="F399" s="27" t="str">
        <f>VLOOKUP(A399,מכרז!$A$5:$I$587,3,0)</f>
        <v>ארון מפתחות</v>
      </c>
      <c r="G399" s="27" t="str">
        <f>VLOOKUP(A399,מכרז!$A$5:$I$587,4,0)</f>
        <v>ארון לאחסון מפתחות ,עשוי מתכת ,נעילת מפתח חיצונית, מתאים ל- 96 מפתחות</v>
      </c>
      <c r="H399" s="27">
        <f>VLOOKUP(A399,מכרז!$A$5:$I$587,5,0)</f>
        <v>0</v>
      </c>
      <c r="I399" s="27" t="str">
        <f>VLOOKUP(A399,מכרז!$A$5:$I$587,7,0)</f>
        <v>יח'</v>
      </c>
      <c r="J399" s="26">
        <f>VLOOKUP(A399,מכרז!$A$5:$I$587,8,0)</f>
        <v>33.595799999999997</v>
      </c>
    </row>
    <row r="400" spans="1:10" ht="42.75" x14ac:dyDescent="0.2">
      <c r="A400" s="27">
        <v>397</v>
      </c>
      <c r="B400" s="39" t="str">
        <f>VLOOKUP(D400,'חלוקת אחוזים לכל רמת קטגוריה'!$D$3:$J$69,3,0)</f>
        <v>מכשור משרדי ואביזרי שולחן</v>
      </c>
      <c r="C400" s="39" t="str">
        <f>VLOOKUP(D400,'חלוקת אחוזים לכל רמת קטגוריה'!$D$3:$J$69,2,0)</f>
        <v>שונות</v>
      </c>
      <c r="D400" s="27" t="str">
        <f>VLOOKUP(A400,מכרז!$A$5:$I$587,2,0)</f>
        <v>שונות</v>
      </c>
      <c r="E400" s="88">
        <f>VLOOKUP(D400,'חלוקת אחוזים לכל רמת קטגוריה'!$D$3:$J$69,7,0)</f>
        <v>5.9374999999999999E-4</v>
      </c>
      <c r="F400" s="27" t="str">
        <f>VLOOKUP(A400,מכרז!$A$5:$I$587,3,0)</f>
        <v>אמצעי אריזה</v>
      </c>
      <c r="G400" s="27" t="str">
        <f>VLOOKUP(A400,מכרז!$A$5:$I$587,4,0)</f>
        <v xml:space="preserve"> עשוי ניילון נצמד שקוף / כחול, 300 מטר בגליל, רוחב 50 ס"מ </v>
      </c>
      <c r="H400" s="27">
        <f>VLOOKUP(A400,מכרז!$A$5:$I$587,5,0)</f>
        <v>0</v>
      </c>
      <c r="I400" s="27" t="str">
        <f>VLOOKUP(A400,מכרז!$A$5:$I$587,7,0)</f>
        <v>גליל</v>
      </c>
      <c r="J400" s="26">
        <f>VLOOKUP(A400,מכרז!$A$5:$I$587,8,0)</f>
        <v>20.832000000000001</v>
      </c>
    </row>
    <row r="401" spans="1:10" ht="42.75" x14ac:dyDescent="0.2">
      <c r="A401" s="27">
        <v>398</v>
      </c>
      <c r="B401" s="39" t="str">
        <f>VLOOKUP(D401,'חלוקת אחוזים לכל רמת קטגוריה'!$D$3:$J$69,3,0)</f>
        <v>מכשור משרדי ואביזרי שולחן</v>
      </c>
      <c r="C401" s="39" t="str">
        <f>VLOOKUP(D401,'חלוקת אחוזים לכל רמת קטגוריה'!$D$3:$J$69,2,0)</f>
        <v>שונות</v>
      </c>
      <c r="D401" s="27" t="str">
        <f>VLOOKUP(A401,מכרז!$A$5:$I$587,2,0)</f>
        <v>שונות</v>
      </c>
      <c r="E401" s="88">
        <f>VLOOKUP(D401,'חלוקת אחוזים לכל רמת קטגוריה'!$D$3:$J$69,7,0)</f>
        <v>5.9374999999999999E-4</v>
      </c>
      <c r="F401" s="27" t="str">
        <f>VLOOKUP(A401,מכרז!$A$5:$I$587,3,0)</f>
        <v>אמצעי אריזה</v>
      </c>
      <c r="G401" s="27" t="str">
        <f>VLOOKUP(A401,מכרז!$A$5:$I$587,4,0)</f>
        <v>חוט קשירה עשוי ניילון לבן משקל 2 ק"ג</v>
      </c>
      <c r="H401" s="27">
        <f>VLOOKUP(A401,מכרז!$A$5:$I$587,5,0)</f>
        <v>0</v>
      </c>
      <c r="I401" s="27" t="str">
        <f>VLOOKUP(A401,מכרז!$A$5:$I$587,7,0)</f>
        <v>חב'</v>
      </c>
      <c r="J401" s="26">
        <f>VLOOKUP(A401,מכרז!$A$5:$I$587,8,0)</f>
        <v>25.577999999999999</v>
      </c>
    </row>
    <row r="402" spans="1:10" ht="42.75" x14ac:dyDescent="0.2">
      <c r="A402" s="27">
        <v>399</v>
      </c>
      <c r="B402" s="39" t="str">
        <f>VLOOKUP(D402,'חלוקת אחוזים לכל רמת קטגוריה'!$D$3:$J$69,3,0)</f>
        <v>מכשור משרדי ואביזרי שולחן</v>
      </c>
      <c r="C402" s="39" t="str">
        <f>VLOOKUP(D402,'חלוקת אחוזים לכל רמת קטגוריה'!$D$3:$J$69,2,0)</f>
        <v>שונות</v>
      </c>
      <c r="D402" s="27" t="str">
        <f>VLOOKUP(A402,מכרז!$A$5:$I$587,2,0)</f>
        <v>שונות</v>
      </c>
      <c r="E402" s="88">
        <f>VLOOKUP(D402,'חלוקת אחוזים לכל רמת קטגוריה'!$D$3:$J$69,7,0)</f>
        <v>5.9374999999999999E-4</v>
      </c>
      <c r="F402" s="27" t="str">
        <f>VLOOKUP(A402,מכרז!$A$5:$I$587,3,0)</f>
        <v>דגלוני סימון</v>
      </c>
      <c r="G402" s="27" t="str">
        <f>VLOOKUP(A402,מכרז!$A$5:$I$587,4,0)</f>
        <v>דגלוני סימון שקוף ,ניתן להסרה ,אריזת דיספנסר לשליפה מהירה, במגוון צבעים, 12 יח בחבילה</v>
      </c>
      <c r="H402" s="27">
        <f>VLOOKUP(A402,מכרז!$A$5:$I$587,5,0)</f>
        <v>0</v>
      </c>
      <c r="I402" s="27" t="str">
        <f>VLOOKUP(A402,מכרז!$A$5:$I$587,7,0)</f>
        <v>סט</v>
      </c>
      <c r="J402" s="26">
        <f>VLOOKUP(A402,מכרז!$A$5:$I$587,8,0)</f>
        <v>6.245400000000001</v>
      </c>
    </row>
    <row r="403" spans="1:10" ht="42.75" x14ac:dyDescent="0.2">
      <c r="A403" s="27">
        <v>400</v>
      </c>
      <c r="B403" s="39" t="str">
        <f>VLOOKUP(D403,'חלוקת אחוזים לכל רמת קטגוריה'!$D$3:$J$69,3,0)</f>
        <v>מכשור משרדי ואביזרי שולחן</v>
      </c>
      <c r="C403" s="39" t="str">
        <f>VLOOKUP(D403,'חלוקת אחוזים לכל רמת קטגוריה'!$D$3:$J$69,2,0)</f>
        <v>שונות</v>
      </c>
      <c r="D403" s="27" t="str">
        <f>VLOOKUP(A403,מכרז!$A$5:$I$587,2,0)</f>
        <v>שונות</v>
      </c>
      <c r="E403" s="88">
        <f>VLOOKUP(D403,'חלוקת אחוזים לכל רמת קטגוריה'!$D$3:$J$69,7,0)</f>
        <v>5.9374999999999999E-4</v>
      </c>
      <c r="F403" s="27" t="str">
        <f>VLOOKUP(A403,מכרז!$A$5:$I$587,3,0)</f>
        <v>דיו למכונת ביול</v>
      </c>
      <c r="G403" s="27" t="str">
        <f>VLOOKUP(A403,מכרז!$A$5:$I$587,4,0)</f>
        <v xml:space="preserve">בקבוקון דיו בצבעים שונים, מיוחד למילוי למכונות ביול . </v>
      </c>
      <c r="H403" s="27">
        <f>VLOOKUP(A403,מכרז!$A$5:$I$587,5,0)</f>
        <v>0</v>
      </c>
      <c r="I403" s="27" t="str">
        <f>VLOOKUP(A403,מכרז!$A$5:$I$587,7,0)</f>
        <v>יח'</v>
      </c>
      <c r="J403" s="26">
        <f>VLOOKUP(A403,מכרז!$A$5:$I$587,8,0)</f>
        <v>53.760000000000005</v>
      </c>
    </row>
    <row r="404" spans="1:10" ht="85.5" x14ac:dyDescent="0.2">
      <c r="A404" s="27">
        <v>401</v>
      </c>
      <c r="B404" s="39" t="str">
        <f>VLOOKUP(D404,'חלוקת אחוזים לכל רמת קטגוריה'!$D$3:$J$69,3,0)</f>
        <v>מכשור משרדי ואביזרי שולחן</v>
      </c>
      <c r="C404" s="39" t="str">
        <f>VLOOKUP(D404,'חלוקת אחוזים לכל רמת קטגוריה'!$D$3:$J$69,2,0)</f>
        <v>שונות</v>
      </c>
      <c r="D404" s="27" t="str">
        <f>VLOOKUP(A404,מכרז!$A$5:$I$587,2,0)</f>
        <v>שונות</v>
      </c>
      <c r="E404" s="88">
        <f>VLOOKUP(D404,'חלוקת אחוזים לכל רמת קטגוריה'!$D$3:$J$69,7,0)</f>
        <v>5.9374999999999999E-4</v>
      </c>
      <c r="F404" s="27" t="str">
        <f>VLOOKUP(A404,מכרז!$A$5:$I$587,3,0)</f>
        <v>הדומים</v>
      </c>
      <c r="G404" s="27" t="str">
        <f>VLOOKUP(A404,מכרז!$A$5:$I$587,4,0)</f>
        <v>הדום רגליים ממתכת הדום רגליים ממתכת - 
הדום (מדרך רגל) לשיפור תנוחת הישיבה.
עשוי ממתכת חזקה ויציבה לשימוש רב שנים. 4 מוטות.לפחות
מגיע עד לגובה של 20 ס"מ</v>
      </c>
      <c r="H404" s="27">
        <f>VLOOKUP(A404,מכרז!$A$5:$I$587,5,0)</f>
        <v>0</v>
      </c>
      <c r="I404" s="27" t="str">
        <f>VLOOKUP(A404,מכרז!$A$5:$I$587,7,0)</f>
        <v>יח'</v>
      </c>
      <c r="J404" s="26">
        <f>VLOOKUP(A404,מכרז!$A$5:$I$587,8,0)</f>
        <v>21.722400000000004</v>
      </c>
    </row>
    <row r="405" spans="1:10" ht="42.75" x14ac:dyDescent="0.2">
      <c r="A405" s="27">
        <v>402</v>
      </c>
      <c r="B405" s="39" t="str">
        <f>VLOOKUP(D405,'חלוקת אחוזים לכל רמת קטגוריה'!$D$3:$J$69,3,0)</f>
        <v>מכשור משרדי ואביזרי שולחן</v>
      </c>
      <c r="C405" s="39" t="str">
        <f>VLOOKUP(D405,'חלוקת אחוזים לכל רמת קטגוריה'!$D$3:$J$69,2,0)</f>
        <v>שונות</v>
      </c>
      <c r="D405" s="27" t="str">
        <f>VLOOKUP(A405,מכרז!$A$5:$I$587,2,0)</f>
        <v>שונות</v>
      </c>
      <c r="E405" s="88">
        <f>VLOOKUP(D405,'חלוקת אחוזים לכל רמת קטגוריה'!$D$3:$J$69,7,0)</f>
        <v>5.9374999999999999E-4</v>
      </c>
      <c r="F405" s="27" t="str">
        <f>VLOOKUP(A405,מכרז!$A$5:$I$587,3,0)</f>
        <v>הדומים</v>
      </c>
      <c r="G405" s="27" t="str">
        <f>VLOOKUP(A405,מכרז!$A$5:$I$587,4,0)</f>
        <v>הדום רגליים מתכוונן מפלסטיק , ניתן לכוון את זוית ההדום</v>
      </c>
      <c r="H405" s="27">
        <f>VLOOKUP(A405,מכרז!$A$5:$I$587,5,0)</f>
        <v>0</v>
      </c>
      <c r="I405" s="27" t="str">
        <f>VLOOKUP(A405,מכרז!$A$5:$I$587,7,0)</f>
        <v>יח'</v>
      </c>
      <c r="J405" s="26">
        <f>VLOOKUP(A405,מכרז!$A$5:$I$587,8,0)</f>
        <v>31.920000000000009</v>
      </c>
    </row>
    <row r="406" spans="1:10" ht="42.75" x14ac:dyDescent="0.2">
      <c r="A406" s="27">
        <v>403</v>
      </c>
      <c r="B406" s="39" t="str">
        <f>VLOOKUP(D406,'חלוקת אחוזים לכל רמת קטגוריה'!$D$3:$J$69,3,0)</f>
        <v>מכשור משרדי ואביזרי שולחן</v>
      </c>
      <c r="C406" s="39" t="str">
        <f>VLOOKUP(D406,'חלוקת אחוזים לכל רמת קטגוריה'!$D$3:$J$69,2,0)</f>
        <v>שונות</v>
      </c>
      <c r="D406" s="27" t="str">
        <f>VLOOKUP(A406,מכרז!$A$5:$I$587,2,0)</f>
        <v>שונות</v>
      </c>
      <c r="E406" s="88">
        <f>VLOOKUP(D406,'חלוקת אחוזים לכל רמת קטגוריה'!$D$3:$J$69,7,0)</f>
        <v>5.9374999999999999E-4</v>
      </c>
      <c r="F406" s="27" t="str">
        <f>VLOOKUP(A406,מכרז!$A$5:$I$587,3,0)</f>
        <v>הדומים</v>
      </c>
      <c r="G406" s="27" t="str">
        <f>VLOOKUP(A406,מכרז!$A$5:$I$587,4,0)</f>
        <v>הדום רגליים רפואי מתוצרת M3 מידות : 33*45.7 זוית ניתנת לכיוון , גובה ניתן לכיוון</v>
      </c>
      <c r="H406" s="27" t="str">
        <f>VLOOKUP(A406,מכרז!$A$5:$I$587,5,0)</f>
        <v>3M</v>
      </c>
      <c r="I406" s="27" t="str">
        <f>VLOOKUP(A406,מכרז!$A$5:$I$587,7,0)</f>
        <v>יח'</v>
      </c>
      <c r="J406" s="26">
        <f>VLOOKUP(A406,מכרז!$A$5:$I$587,8,0)</f>
        <v>101.35650000000003</v>
      </c>
    </row>
    <row r="407" spans="1:10" ht="42.75" x14ac:dyDescent="0.2">
      <c r="A407" s="27">
        <v>404</v>
      </c>
      <c r="B407" s="39" t="str">
        <f>VLOOKUP(D407,'חלוקת אחוזים לכל רמת קטגוריה'!$D$3:$J$69,3,0)</f>
        <v>מכשור משרדי ואביזרי שולחן</v>
      </c>
      <c r="C407" s="39" t="str">
        <f>VLOOKUP(D407,'חלוקת אחוזים לכל רמת קטגוריה'!$D$3:$J$69,2,0)</f>
        <v>שונות</v>
      </c>
      <c r="D407" s="27" t="str">
        <f>VLOOKUP(A407,מכרז!$A$5:$I$587,2,0)</f>
        <v>שונות</v>
      </c>
      <c r="E407" s="88">
        <f>VLOOKUP(D407,'חלוקת אחוזים לכל רמת קטגוריה'!$D$3:$J$69,7,0)</f>
        <v>5.9374999999999999E-4</v>
      </c>
      <c r="F407" s="27" t="str">
        <f>VLOOKUP(A407,מכרז!$A$5:$I$587,3,0)</f>
        <v>מאפרות</v>
      </c>
      <c r="G407" s="27" t="str">
        <f>VLOOKUP(A407,מכרז!$A$5:$I$587,4,0)</f>
        <v>מאפרה מנירוסטה + פתח צד, קוטר 24 ס"מ גובה 60 ס"מ</v>
      </c>
      <c r="H407" s="27">
        <f>VLOOKUP(A407,מכרז!$A$5:$I$587,5,0)</f>
        <v>0</v>
      </c>
      <c r="I407" s="27" t="str">
        <f>VLOOKUP(A407,מכרז!$A$5:$I$587,7,0)</f>
        <v>יח'</v>
      </c>
      <c r="J407" s="26">
        <f>VLOOKUP(A407,מכרז!$A$5:$I$587,8,0)</f>
        <v>75.180000000000007</v>
      </c>
    </row>
    <row r="408" spans="1:10" ht="42.75" x14ac:dyDescent="0.2">
      <c r="A408" s="27">
        <v>405</v>
      </c>
      <c r="B408" s="39" t="str">
        <f>VLOOKUP(D408,'חלוקת אחוזים לכל רמת קטגוריה'!$D$3:$J$69,3,0)</f>
        <v>מכשור משרדי ואביזרי שולחן</v>
      </c>
      <c r="C408" s="39" t="str">
        <f>VLOOKUP(D408,'חלוקת אחוזים לכל רמת קטגוריה'!$D$3:$J$69,2,0)</f>
        <v>שונות</v>
      </c>
      <c r="D408" s="27" t="str">
        <f>VLOOKUP(A408,מכרז!$A$5:$I$587,2,0)</f>
        <v>שונות</v>
      </c>
      <c r="E408" s="88">
        <f>VLOOKUP(D408,'חלוקת אחוזים לכל רמת קטגוריה'!$D$3:$J$69,7,0)</f>
        <v>5.9374999999999999E-4</v>
      </c>
      <c r="F408" s="27" t="str">
        <f>VLOOKUP(A408,מכרז!$A$5:$I$587,3,0)</f>
        <v>תגים</v>
      </c>
      <c r="G408" s="27" t="str">
        <f>VLOOKUP(A408,מכרז!$A$5:$I$587,4,0)</f>
        <v>תג זיהוי לכנסים עם לחצן וסיכת בטחון, גודל התג 5*9 ס"מ</v>
      </c>
      <c r="H408" s="27">
        <f>VLOOKUP(A408,מכרז!$A$5:$I$587,5,0)</f>
        <v>0</v>
      </c>
      <c r="I408" s="27" t="str">
        <f>VLOOKUP(A408,מכרז!$A$5:$I$587,7,0)</f>
        <v>יח'</v>
      </c>
      <c r="J408" s="26">
        <f>VLOOKUP(A408,מכרז!$A$5:$I$587,8,0)</f>
        <v>0.21000000000000002</v>
      </c>
    </row>
    <row r="409" spans="1:10" ht="42.75" x14ac:dyDescent="0.2">
      <c r="A409" s="27">
        <v>406</v>
      </c>
      <c r="B409" s="39" t="str">
        <f>VLOOKUP(D409,'חלוקת אחוזים לכל רמת קטגוריה'!$D$3:$J$69,3,0)</f>
        <v>מכשור משרדי ואביזרי שולחן</v>
      </c>
      <c r="C409" s="39" t="str">
        <f>VLOOKUP(D409,'חלוקת אחוזים לכל רמת קטגוריה'!$D$3:$J$69,2,0)</f>
        <v>שונות</v>
      </c>
      <c r="D409" s="27" t="str">
        <f>VLOOKUP(A409,מכרז!$A$5:$I$587,2,0)</f>
        <v>שונות</v>
      </c>
      <c r="E409" s="88">
        <f>VLOOKUP(D409,'חלוקת אחוזים לכל רמת קטגוריה'!$D$3:$J$69,7,0)</f>
        <v>5.9374999999999999E-4</v>
      </c>
      <c r="F409" s="27" t="str">
        <f>VLOOKUP(A409,מכרז!$A$5:$I$587,3,0)</f>
        <v>אלבום כרטיסי ביקור</v>
      </c>
      <c r="G409" s="27" t="str">
        <f>VLOOKUP(A409,מכרז!$A$5:$I$587,4,0)</f>
        <v>אלבום כרטיסי ביקור טבעות אוקטב, מתאים למילוי 96 כרטיסי ביקור וניתן להוסיף דפי מילוי</v>
      </c>
      <c r="H409" s="27">
        <f>VLOOKUP(A409,מכרז!$A$5:$I$587,5,0)</f>
        <v>0</v>
      </c>
      <c r="I409" s="27" t="str">
        <f>VLOOKUP(A409,מכרז!$A$5:$I$587,7,0)</f>
        <v>יח'</v>
      </c>
      <c r="J409" s="26">
        <f>VLOOKUP(A409,מכרז!$A$5:$I$587,8,0)</f>
        <v>8.3328000000000007</v>
      </c>
    </row>
    <row r="410" spans="1:10" ht="42.75" x14ac:dyDescent="0.2">
      <c r="A410" s="27">
        <v>407</v>
      </c>
      <c r="B410" s="39" t="str">
        <f>VLOOKUP(D410,'חלוקת אחוזים לכל רמת קטגוריה'!$D$3:$J$69,3,0)</f>
        <v>מכשור משרדי ואביזרי שולחן</v>
      </c>
      <c r="C410" s="39" t="str">
        <f>VLOOKUP(D410,'חלוקת אחוזים לכל רמת קטגוריה'!$D$3:$J$69,2,0)</f>
        <v>שונות</v>
      </c>
      <c r="D410" s="27" t="str">
        <f>VLOOKUP(A410,מכרז!$A$5:$I$587,2,0)</f>
        <v>שונות</v>
      </c>
      <c r="E410" s="88">
        <f>VLOOKUP(D410,'חלוקת אחוזים לכל רמת קטגוריה'!$D$3:$J$69,7,0)</f>
        <v>5.9374999999999999E-4</v>
      </c>
      <c r="F410" s="27" t="str">
        <f>VLOOKUP(A410,מכרז!$A$5:$I$587,3,0)</f>
        <v>כספת חיצונית דיגיטלית</v>
      </c>
      <c r="G410" s="27" t="str">
        <f>VLOOKUP(A410,מכרז!$A$5:$I$587,4,0)</f>
        <v>כספת דיגיטלית חיצונית + מפתח חירום,, מידות חיצוניות 35X25X25 ס"מ</v>
      </c>
      <c r="H410" s="27">
        <f>VLOOKUP(A410,מכרז!$A$5:$I$587,5,0)</f>
        <v>0</v>
      </c>
      <c r="I410" s="27" t="str">
        <f>VLOOKUP(A410,מכרז!$A$5:$I$587,7,0)</f>
        <v>יח'</v>
      </c>
      <c r="J410" s="26">
        <f>VLOOKUP(A410,מכרז!$A$5:$I$587,8,0)</f>
        <v>114.44580000000002</v>
      </c>
    </row>
    <row r="411" spans="1:10" ht="42.75" x14ac:dyDescent="0.2">
      <c r="A411" s="27">
        <v>408</v>
      </c>
      <c r="B411" s="39" t="str">
        <f>VLOOKUP(D411,'חלוקת אחוזים לכל רמת קטגוריה'!$D$3:$J$69,3,0)</f>
        <v>מכשור משרדי ואביזרי שולחן</v>
      </c>
      <c r="C411" s="39" t="str">
        <f>VLOOKUP(D411,'חלוקת אחוזים לכל רמת קטגוריה'!$D$3:$J$69,2,0)</f>
        <v>שונות</v>
      </c>
      <c r="D411" s="27" t="str">
        <f>VLOOKUP(A411,מכרז!$A$5:$I$587,2,0)</f>
        <v>שונות</v>
      </c>
      <c r="E411" s="88">
        <f>VLOOKUP(D411,'חלוקת אחוזים לכל רמת קטגוריה'!$D$3:$J$69,7,0)</f>
        <v>5.9374999999999999E-4</v>
      </c>
      <c r="F411" s="27" t="str">
        <f>VLOOKUP(A411,מכרז!$A$5:$I$587,3,0)</f>
        <v>תחבושות גבס</v>
      </c>
      <c r="G411" s="27" t="str">
        <f>VLOOKUP(A411,מכרז!$A$5:$I$587,4,0)</f>
        <v>תחבושות גבס 10 ס"מ אורך 2.7 מ'</v>
      </c>
      <c r="H411" s="27">
        <f>VLOOKUP(A411,מכרז!$A$5:$I$587,5,0)</f>
        <v>0</v>
      </c>
      <c r="I411" s="27" t="str">
        <f>VLOOKUP(A411,מכרז!$A$5:$I$587,7,0)</f>
        <v>יח'</v>
      </c>
      <c r="J411" s="26">
        <f>VLOOKUP(A411,מכרז!$A$5:$I$587,8,0)</f>
        <v>0.84000000000000008</v>
      </c>
    </row>
    <row r="412" spans="1:10" ht="42.75" x14ac:dyDescent="0.2">
      <c r="A412" s="27">
        <v>409</v>
      </c>
      <c r="B412" s="39" t="str">
        <f>VLOOKUP(D412,'חלוקת אחוזים לכל רמת קטגוריה'!$D$3:$J$69,3,0)</f>
        <v>מכשור משרדי ואביזרי שולחן</v>
      </c>
      <c r="C412" s="39" t="str">
        <f>VLOOKUP(D412,'חלוקת אחוזים לכל רמת קטגוריה'!$D$3:$J$69,2,0)</f>
        <v>שונות</v>
      </c>
      <c r="D412" s="27" t="str">
        <f>VLOOKUP(A412,מכרז!$A$5:$I$587,2,0)</f>
        <v>שונות</v>
      </c>
      <c r="E412" s="88">
        <f>VLOOKUP(D412,'חלוקת אחוזים לכל רמת קטגוריה'!$D$3:$J$69,7,0)</f>
        <v>5.9374999999999999E-4</v>
      </c>
      <c r="F412" s="27" t="str">
        <f>VLOOKUP(A412,מכרז!$A$5:$I$587,3,0)</f>
        <v>מרית 5 ס"מ</v>
      </c>
      <c r="G412" s="27" t="str">
        <f>VLOOKUP(A412,מכרז!$A$5:$I$587,4,0)</f>
        <v>מרית 5 ס"מ</v>
      </c>
      <c r="H412" s="27">
        <f>VLOOKUP(A412,מכרז!$A$5:$I$587,5,0)</f>
        <v>0</v>
      </c>
      <c r="I412" s="27" t="str">
        <f>VLOOKUP(A412,מכרז!$A$5:$I$587,7,0)</f>
        <v>יח'</v>
      </c>
      <c r="J412" s="26">
        <f>VLOOKUP(A412,מכרז!$A$5:$I$587,8,0)</f>
        <v>1.6800000000000002</v>
      </c>
    </row>
    <row r="413" spans="1:10" ht="42.75" x14ac:dyDescent="0.2">
      <c r="A413" s="27">
        <v>410</v>
      </c>
      <c r="B413" s="39" t="str">
        <f>VLOOKUP(D413,'חלוקת אחוזים לכל רמת קטגוריה'!$D$3:$J$69,3,0)</f>
        <v>מכשור משרדי ואביזרי שולחן</v>
      </c>
      <c r="C413" s="39" t="str">
        <f>VLOOKUP(D413,'חלוקת אחוזים לכל רמת קטגוריה'!$D$3:$J$69,2,0)</f>
        <v>שונות</v>
      </c>
      <c r="D413" s="27" t="str">
        <f>VLOOKUP(A413,מכרז!$A$5:$I$587,2,0)</f>
        <v>שונות</v>
      </c>
      <c r="E413" s="88">
        <f>VLOOKUP(D413,'חלוקת אחוזים לכל רמת קטגוריה'!$D$3:$J$69,7,0)</f>
        <v>5.9374999999999999E-4</v>
      </c>
      <c r="F413" s="27" t="str">
        <f>VLOOKUP(A413,מכרז!$A$5:$I$587,3,0)</f>
        <v>פלסטלינה</v>
      </c>
      <c r="G413" s="27" t="str">
        <f>VLOOKUP(A413,מכרז!$A$5:$I$587,4,0)</f>
        <v>פלסטלינה  24 צבעים אינה מתיבשת , מתאימה לשימוש חוזר , לא רעיל</v>
      </c>
      <c r="H413" s="27">
        <f>VLOOKUP(A413,מכרז!$A$5:$I$587,5,0)</f>
        <v>0</v>
      </c>
      <c r="I413" s="27" t="str">
        <f>VLOOKUP(A413,מכרז!$A$5:$I$587,7,0)</f>
        <v>יח'</v>
      </c>
      <c r="J413" s="26">
        <f>VLOOKUP(A413,מכרז!$A$5:$I$587,8,0)</f>
        <v>3.7800000000000007</v>
      </c>
    </row>
    <row r="414" spans="1:10" ht="14.25" customHeight="1" x14ac:dyDescent="0.2">
      <c r="A414" s="27">
        <v>411</v>
      </c>
      <c r="B414" s="39" t="str">
        <f>VLOOKUP(D414,'חלוקת אחוזים לכל רמת קטגוריה'!$D$3:$J$69,3,0)</f>
        <v>מכשור משרדי ואביזרי שולחן</v>
      </c>
      <c r="C414" s="39" t="str">
        <f>VLOOKUP(D414,'חלוקת אחוזים לכל רמת קטגוריה'!$D$3:$J$69,2,0)</f>
        <v>שונות</v>
      </c>
      <c r="D414" s="27" t="str">
        <f>VLOOKUP(A414,מכרז!$A$5:$I$587,2,0)</f>
        <v>שונות</v>
      </c>
      <c r="E414" s="88">
        <f>VLOOKUP(D414,'חלוקת אחוזים לכל רמת קטגוריה'!$D$3:$J$69,7,0)</f>
        <v>5.9374999999999999E-4</v>
      </c>
      <c r="F414" s="27" t="str">
        <f>VLOOKUP(A414,מכרז!$A$5:$I$587,3,0)</f>
        <v>פלסטלינה</v>
      </c>
      <c r="G414" s="27" t="str">
        <f>VLOOKUP(A414,מכרז!$A$5:$I$587,4,0)</f>
        <v>פלסטלינה  8 צבעים אינה מתיבשת , מתאימה לשימוש חוזר , לא רעיל</v>
      </c>
      <c r="H414" s="27">
        <f>VLOOKUP(A414,מכרז!$A$5:$I$587,5,0)</f>
        <v>0</v>
      </c>
      <c r="I414" s="27" t="str">
        <f>VLOOKUP(A414,מכרז!$A$5:$I$587,7,0)</f>
        <v>יח'</v>
      </c>
      <c r="J414" s="26">
        <f>VLOOKUP(A414,מכרז!$A$5:$I$587,8,0)</f>
        <v>0.63</v>
      </c>
    </row>
    <row r="415" spans="1:10" ht="42.75" x14ac:dyDescent="0.2">
      <c r="A415" s="27">
        <v>412</v>
      </c>
      <c r="B415" s="39" t="str">
        <f>VLOOKUP(D415,'חלוקת אחוזים לכל רמת קטגוריה'!$D$3:$J$69,3,0)</f>
        <v>מכשור משרדי ואביזרי שולחן</v>
      </c>
      <c r="C415" s="39" t="str">
        <f>VLOOKUP(D415,'חלוקת אחוזים לכל רמת קטגוריה'!$D$3:$J$69,2,0)</f>
        <v>שונות</v>
      </c>
      <c r="D415" s="27" t="str">
        <f>VLOOKUP(A415,מכרז!$A$5:$I$587,2,0)</f>
        <v>שונות</v>
      </c>
      <c r="E415" s="88">
        <f>VLOOKUP(D415,'חלוקת אחוזים לכל רמת קטגוריה'!$D$3:$J$69,7,0)</f>
        <v>5.9374999999999999E-4</v>
      </c>
      <c r="F415" s="27" t="str">
        <f>VLOOKUP(A415,מכרז!$A$5:$I$587,3,0)</f>
        <v>חימר לעבודות אומנות</v>
      </c>
      <c r="G415" s="27" t="str">
        <f>VLOOKUP(A415,מכרז!$A$5:$I$587,4,0)</f>
        <v>חימר חום שמוט בינוני 20 ק"ג אינו רעיל</v>
      </c>
      <c r="H415" s="27">
        <f>VLOOKUP(A415,מכרז!$A$5:$I$587,5,0)</f>
        <v>0</v>
      </c>
      <c r="I415" s="27" t="str">
        <f>VLOOKUP(A415,מכרז!$A$5:$I$587,7,0)</f>
        <v>חב'</v>
      </c>
      <c r="J415" s="26">
        <f>VLOOKUP(A415,מכרז!$A$5:$I$587,8,0)</f>
        <v>26.460000000000004</v>
      </c>
    </row>
    <row r="416" spans="1:10" ht="42.75" x14ac:dyDescent="0.2">
      <c r="A416" s="27">
        <v>413</v>
      </c>
      <c r="B416" s="39" t="str">
        <f>VLOOKUP(D416,'חלוקת אחוזים לכל רמת קטגוריה'!$D$3:$J$69,3,0)</f>
        <v>מכשור משרדי ואביזרי שולחן</v>
      </c>
      <c r="C416" s="39" t="str">
        <f>VLOOKUP(D416,'חלוקת אחוזים לכל רמת קטגוריה'!$D$3:$J$69,2,0)</f>
        <v>שונות</v>
      </c>
      <c r="D416" s="27" t="str">
        <f>VLOOKUP(A416,מכרז!$A$5:$I$587,2,0)</f>
        <v>שונות</v>
      </c>
      <c r="E416" s="88">
        <f>VLOOKUP(D416,'חלוקת אחוזים לכל רמת קטגוריה'!$D$3:$J$69,7,0)</f>
        <v>5.9374999999999999E-4</v>
      </c>
      <c r="F416" s="27" t="str">
        <f>VLOOKUP(A416,מכרז!$A$5:$I$587,3,0)</f>
        <v>חימר לעבודות אומנות</v>
      </c>
      <c r="G416" s="27" t="str">
        <f>VLOOKUP(A416,מכרז!$A$5:$I$587,4,0)</f>
        <v>חימר חום שמוט דק 20 ק"ג אינו רעיל</v>
      </c>
      <c r="H416" s="27">
        <f>VLOOKUP(A416,מכרז!$A$5:$I$587,5,0)</f>
        <v>0</v>
      </c>
      <c r="I416" s="27" t="str">
        <f>VLOOKUP(A416,מכרז!$A$5:$I$587,7,0)</f>
        <v>חב'</v>
      </c>
      <c r="J416" s="26">
        <f>VLOOKUP(A416,מכרז!$A$5:$I$587,8,0)</f>
        <v>26.460000000000004</v>
      </c>
    </row>
    <row r="417" spans="1:10" ht="42.75" x14ac:dyDescent="0.2">
      <c r="A417" s="27">
        <v>414</v>
      </c>
      <c r="B417" s="39" t="str">
        <f>VLOOKUP(D417,'חלוקת אחוזים לכל רמת קטגוריה'!$D$3:$J$69,3,0)</f>
        <v>מכשור משרדי ואביזרי שולחן</v>
      </c>
      <c r="C417" s="39" t="str">
        <f>VLOOKUP(D417,'חלוקת אחוזים לכל רמת קטגוריה'!$D$3:$J$69,2,0)</f>
        <v>שונות</v>
      </c>
      <c r="D417" s="27" t="str">
        <f>VLOOKUP(A417,מכרז!$A$5:$I$587,2,0)</f>
        <v>שונות</v>
      </c>
      <c r="E417" s="88">
        <f>VLOOKUP(D417,'חלוקת אחוזים לכל רמת קטגוריה'!$D$3:$J$69,7,0)</f>
        <v>5.9374999999999999E-4</v>
      </c>
      <c r="F417" s="27" t="str">
        <f>VLOOKUP(A417,מכרז!$A$5:$I$587,3,0)</f>
        <v>חימר לעבודות אומנות</v>
      </c>
      <c r="G417" s="27" t="str">
        <f>VLOOKUP(A417,מכרז!$A$5:$I$587,4,0)</f>
        <v>חימר לבן 0.5 שמוט  באריזת 10 ק"ג אינו רעיל</v>
      </c>
      <c r="H417" s="27">
        <f>VLOOKUP(A417,מכרז!$A$5:$I$587,5,0)</f>
        <v>0</v>
      </c>
      <c r="I417" s="27" t="str">
        <f>VLOOKUP(A417,מכרז!$A$5:$I$587,7,0)</f>
        <v>חב'</v>
      </c>
      <c r="J417" s="26">
        <f>VLOOKUP(A417,מכרז!$A$5:$I$587,8,0)</f>
        <v>18.480000000000004</v>
      </c>
    </row>
    <row r="418" spans="1:10" ht="42.75" x14ac:dyDescent="0.2">
      <c r="A418" s="27">
        <v>415</v>
      </c>
      <c r="B418" s="39" t="str">
        <f>VLOOKUP(D418,'חלוקת אחוזים לכל רמת קטגוריה'!$D$3:$J$69,3,0)</f>
        <v>מכשור משרדי ואביזרי שולחן</v>
      </c>
      <c r="C418" s="39" t="str">
        <f>VLOOKUP(D418,'חלוקת אחוזים לכל רמת קטגוריה'!$D$3:$J$69,2,0)</f>
        <v>שונות</v>
      </c>
      <c r="D418" s="27" t="str">
        <f>VLOOKUP(A418,מכרז!$A$5:$I$587,2,0)</f>
        <v>שונות</v>
      </c>
      <c r="E418" s="88">
        <f>VLOOKUP(D418,'חלוקת אחוזים לכל רמת קטגוריה'!$D$3:$J$69,7,0)</f>
        <v>5.9374999999999999E-4</v>
      </c>
      <c r="F418" s="27" t="str">
        <f>VLOOKUP(A418,מכרז!$A$5:$I$587,3,0)</f>
        <v>חרוזי ונציה 2 מ"מ</v>
      </c>
      <c r="G418" s="27" t="str">
        <f>VLOOKUP(A418,מכרז!$A$5:$I$587,4,0)</f>
        <v>חרוזי ונציה 2 מ"מ, צבעים שונים -100 ג"ר באריזה</v>
      </c>
      <c r="H418" s="27">
        <f>VLOOKUP(A418,מכרז!$A$5:$I$587,5,0)</f>
        <v>0</v>
      </c>
      <c r="I418" s="27" t="str">
        <f>VLOOKUP(A418,מכרז!$A$5:$I$587,7,0)</f>
        <v>חב'</v>
      </c>
      <c r="J418" s="26">
        <f>VLOOKUP(A418,מכרז!$A$5:$I$587,8,0)</f>
        <v>9.240000000000002</v>
      </c>
    </row>
    <row r="419" spans="1:10" ht="14.25" customHeight="1" x14ac:dyDescent="0.2">
      <c r="A419" s="27">
        <v>416</v>
      </c>
      <c r="B419" s="39" t="str">
        <f>VLOOKUP(D419,'חלוקת אחוזים לכל רמת קטגוריה'!$D$3:$J$69,3,0)</f>
        <v>מכשור משרדי ואביזרי שולחן</v>
      </c>
      <c r="C419" s="39" t="str">
        <f>VLOOKUP(D419,'חלוקת אחוזים לכל רמת קטגוריה'!$D$3:$J$69,2,0)</f>
        <v>שונות</v>
      </c>
      <c r="D419" s="27" t="str">
        <f>VLOOKUP(A419,מכרז!$A$5:$I$587,2,0)</f>
        <v>שונות</v>
      </c>
      <c r="E419" s="88">
        <f>VLOOKUP(D419,'חלוקת אחוזים לכל רמת קטגוריה'!$D$3:$J$69,7,0)</f>
        <v>5.9374999999999999E-4</v>
      </c>
      <c r="F419" s="27" t="str">
        <f>VLOOKUP(A419,מכרז!$A$5:$I$587,3,0)</f>
        <v>חרוזים 10 מ"מ (חבית)</v>
      </c>
      <c r="G419" s="27" t="str">
        <f>VLOOKUP(A419,מכרז!$A$5:$I$587,4,0)</f>
        <v>חרוזים (חבית) קוטר וגובה 10 מ"מ 500 יח' בשקית</v>
      </c>
      <c r="H419" s="27">
        <f>VLOOKUP(A419,מכרז!$A$5:$I$587,5,0)</f>
        <v>0</v>
      </c>
      <c r="I419" s="27" t="str">
        <f>VLOOKUP(A419,מכרז!$A$5:$I$587,7,0)</f>
        <v>חב'</v>
      </c>
      <c r="J419" s="26">
        <f>VLOOKUP(A419,מכרז!$A$5:$I$587,8,0)</f>
        <v>9.240000000000002</v>
      </c>
    </row>
    <row r="420" spans="1:10" ht="42.75" x14ac:dyDescent="0.2">
      <c r="A420" s="27">
        <v>417</v>
      </c>
      <c r="B420" s="39" t="str">
        <f>VLOOKUP(D420,'חלוקת אחוזים לכל רמת קטגוריה'!$D$3:$J$69,3,0)</f>
        <v>מכשור משרדי ואביזרי שולחן</v>
      </c>
      <c r="C420" s="39" t="str">
        <f>VLOOKUP(D420,'חלוקת אחוזים לכל רמת קטגוריה'!$D$3:$J$69,2,0)</f>
        <v>שונות</v>
      </c>
      <c r="D420" s="27" t="str">
        <f>VLOOKUP(A420,מכרז!$A$5:$I$587,2,0)</f>
        <v>שונות</v>
      </c>
      <c r="E420" s="88">
        <f>VLOOKUP(D420,'חלוקת אחוזים לכל רמת קטגוריה'!$D$3:$J$69,7,0)</f>
        <v>5.9374999999999999E-4</v>
      </c>
      <c r="F420" s="27" t="str">
        <f>VLOOKUP(A420,מכרז!$A$5:$I$587,3,0)</f>
        <v>כדורי קלקר</v>
      </c>
      <c r="G420" s="27" t="str">
        <f>VLOOKUP(A420,מכרז!$A$5:$I$587,4,0)</f>
        <v>כדורי קלקר עגולים 4 ס"מ, 100 יחידות בחבילה</v>
      </c>
      <c r="H420" s="27">
        <f>VLOOKUP(A420,מכרז!$A$5:$I$587,5,0)</f>
        <v>0</v>
      </c>
      <c r="I420" s="27" t="str">
        <f>VLOOKUP(A420,מכרז!$A$5:$I$587,7,0)</f>
        <v>חב'</v>
      </c>
      <c r="J420" s="26">
        <f>VLOOKUP(A420,מכרז!$A$5:$I$587,8,0)</f>
        <v>7.5600000000000014</v>
      </c>
    </row>
    <row r="421" spans="1:10" ht="42.75" x14ac:dyDescent="0.2">
      <c r="A421" s="27">
        <v>418</v>
      </c>
      <c r="B421" s="39" t="str">
        <f>VLOOKUP(D421,'חלוקת אחוזים לכל רמת קטגוריה'!$D$3:$J$69,3,0)</f>
        <v>מכשור משרדי ואביזרי שולחן</v>
      </c>
      <c r="C421" s="39" t="str">
        <f>VLOOKUP(D421,'חלוקת אחוזים לכל רמת קטגוריה'!$D$3:$J$69,2,0)</f>
        <v>שונות</v>
      </c>
      <c r="D421" s="27" t="str">
        <f>VLOOKUP(A421,מכרז!$A$5:$I$587,2,0)</f>
        <v>שונות</v>
      </c>
      <c r="E421" s="88">
        <f>VLOOKUP(D421,'חלוקת אחוזים לכל רמת קטגוריה'!$D$3:$J$69,7,0)</f>
        <v>5.9374999999999999E-4</v>
      </c>
      <c r="F421" s="27" t="str">
        <f>VLOOKUP(A421,מכרז!$A$5:$I$587,3,0)</f>
        <v>כדורי קלקר</v>
      </c>
      <c r="G421" s="27" t="str">
        <f>VLOOKUP(A421,מכרז!$A$5:$I$587,4,0)</f>
        <v>כדורי קלקר עגולים 6 ס"מ,50 יחידות בחבילה</v>
      </c>
      <c r="H421" s="27">
        <f>VLOOKUP(A421,מכרז!$A$5:$I$587,5,0)</f>
        <v>0</v>
      </c>
      <c r="I421" s="27" t="str">
        <f>VLOOKUP(A421,מכרז!$A$5:$I$587,7,0)</f>
        <v>חב'</v>
      </c>
      <c r="J421" s="26">
        <f>VLOOKUP(A421,מכרז!$A$5:$I$587,8,0)</f>
        <v>11.172000000000001</v>
      </c>
    </row>
    <row r="422" spans="1:10" ht="42.75" x14ac:dyDescent="0.2">
      <c r="A422" s="27">
        <v>419</v>
      </c>
      <c r="B422" s="39" t="str">
        <f>VLOOKUP(D422,'חלוקת אחוזים לכל רמת קטגוריה'!$D$3:$J$69,3,0)</f>
        <v>מכשור משרדי ואביזרי שולחן</v>
      </c>
      <c r="C422" s="39" t="str">
        <f>VLOOKUP(D422,'חלוקת אחוזים לכל רמת קטגוריה'!$D$3:$J$69,2,0)</f>
        <v>שונות</v>
      </c>
      <c r="D422" s="27" t="str">
        <f>VLOOKUP(A422,מכרז!$A$5:$I$587,2,0)</f>
        <v>שונות</v>
      </c>
      <c r="E422" s="88">
        <f>VLOOKUP(D422,'חלוקת אחוזים לכל רמת קטגוריה'!$D$3:$J$69,7,0)</f>
        <v>5.9374999999999999E-4</v>
      </c>
      <c r="F422" s="27" t="str">
        <f>VLOOKUP(A422,מכרז!$A$5:$I$587,3,0)</f>
        <v>עיניים זזות</v>
      </c>
      <c r="G422" s="27" t="str">
        <f>VLOOKUP(A422,מכרז!$A$5:$I$587,4,0)</f>
        <v>100 עיניים זזות בגודל 18 מ"מ 100 יחידות בחבילה</v>
      </c>
      <c r="H422" s="27">
        <f>VLOOKUP(A422,מכרז!$A$5:$I$587,5,0)</f>
        <v>0</v>
      </c>
      <c r="I422" s="27" t="str">
        <f>VLOOKUP(A422,מכרז!$A$5:$I$587,7,0)</f>
        <v>חב'</v>
      </c>
      <c r="J422" s="26">
        <f>VLOOKUP(A422,מכרז!$A$5:$I$587,8,0)</f>
        <v>2.6628000000000003</v>
      </c>
    </row>
    <row r="423" spans="1:10" ht="42.75" x14ac:dyDescent="0.2">
      <c r="A423" s="27">
        <v>420</v>
      </c>
      <c r="B423" s="39" t="str">
        <f>VLOOKUP(D423,'חלוקת אחוזים לכל רמת קטגוריה'!$D$3:$J$69,3,0)</f>
        <v>מכשור משרדי ואביזרי שולחן</v>
      </c>
      <c r="C423" s="39" t="str">
        <f>VLOOKUP(D423,'חלוקת אחוזים לכל רמת קטגוריה'!$D$3:$J$69,2,0)</f>
        <v>שונות</v>
      </c>
      <c r="D423" s="27" t="str">
        <f>VLOOKUP(A423,מכרז!$A$5:$I$587,2,0)</f>
        <v>שונות</v>
      </c>
      <c r="E423" s="88">
        <f>VLOOKUP(D423,'חלוקת אחוזים לכל רמת קטגוריה'!$D$3:$J$69,7,0)</f>
        <v>5.9374999999999999E-4</v>
      </c>
      <c r="F423" s="27" t="str">
        <f>VLOOKUP(A423,מכרז!$A$5:$I$587,3,0)</f>
        <v>עיניים זזות</v>
      </c>
      <c r="G423" s="27" t="str">
        <f>VLOOKUP(A423,מכרז!$A$5:$I$587,4,0)</f>
        <v>100עיניים זזות בגודל 12 מ"מ 100 יחידות בחבילה</v>
      </c>
      <c r="H423" s="27">
        <f>VLOOKUP(A423,מכרז!$A$5:$I$587,5,0)</f>
        <v>0</v>
      </c>
      <c r="I423" s="27" t="str">
        <f>VLOOKUP(A423,מכרז!$A$5:$I$587,7,0)</f>
        <v>חב'</v>
      </c>
      <c r="J423" s="26">
        <f>VLOOKUP(A423,מכרז!$A$5:$I$587,8,0)</f>
        <v>1.8900000000000003</v>
      </c>
    </row>
    <row r="424" spans="1:10" ht="14.25" customHeight="1" x14ac:dyDescent="0.2">
      <c r="A424" s="27">
        <v>421</v>
      </c>
      <c r="B424" s="39" t="str">
        <f>VLOOKUP(D424,'חלוקת אחוזים לכל רמת קטגוריה'!$D$3:$J$69,3,0)</f>
        <v>מכשור משרדי ואביזרי שולחן</v>
      </c>
      <c r="C424" s="39" t="str">
        <f>VLOOKUP(D424,'חלוקת אחוזים לכל רמת קטגוריה'!$D$3:$J$69,2,0)</f>
        <v>שונות</v>
      </c>
      <c r="D424" s="27" t="str">
        <f>VLOOKUP(A424,מכרז!$A$5:$I$587,2,0)</f>
        <v>שונות</v>
      </c>
      <c r="E424" s="88">
        <f>VLOOKUP(D424,'חלוקת אחוזים לכל רמת קטגוריה'!$D$3:$J$69,7,0)</f>
        <v>5.9374999999999999E-4</v>
      </c>
      <c r="F424" s="27" t="str">
        <f>VLOOKUP(A424,מכרז!$A$5:$I$587,3,0)</f>
        <v>עיניים זזות</v>
      </c>
      <c r="G424" s="27" t="str">
        <f>VLOOKUP(A424,מכרז!$A$5:$I$587,4,0)</f>
        <v>100עיניים זזות בגודל 10 מ"מ 100 יחידות בחבילה</v>
      </c>
      <c r="H424" s="27">
        <f>VLOOKUP(A424,מכרז!$A$5:$I$587,5,0)</f>
        <v>0</v>
      </c>
      <c r="I424" s="27" t="str">
        <f>VLOOKUP(A424,מכרז!$A$5:$I$587,7,0)</f>
        <v>חב'</v>
      </c>
      <c r="J424" s="26">
        <f>VLOOKUP(A424,מכרז!$A$5:$I$587,8,0)</f>
        <v>1.6800000000000002</v>
      </c>
    </row>
    <row r="425" spans="1:10" ht="42.75" x14ac:dyDescent="0.2">
      <c r="A425" s="27">
        <v>422</v>
      </c>
      <c r="B425" s="39" t="str">
        <f>VLOOKUP(D425,'חלוקת אחוזים לכל רמת קטגוריה'!$D$3:$J$69,3,0)</f>
        <v>מכשור משרדי ואביזרי שולחן</v>
      </c>
      <c r="C425" s="39" t="str">
        <f>VLOOKUP(D425,'חלוקת אחוזים לכל רמת קטגוריה'!$D$3:$J$69,2,0)</f>
        <v>שונות</v>
      </c>
      <c r="D425" s="27" t="str">
        <f>VLOOKUP(A425,מכרז!$A$5:$I$587,2,0)</f>
        <v>שונות</v>
      </c>
      <c r="E425" s="88">
        <f>VLOOKUP(D425,'חלוקת אחוזים לכל רמת קטגוריה'!$D$3:$J$69,7,0)</f>
        <v>5.9374999999999999E-4</v>
      </c>
      <c r="F425" s="27" t="str">
        <f>VLOOKUP(A425,מכרז!$A$5:$I$587,3,0)</f>
        <v>עיניים זזות</v>
      </c>
      <c r="G425" s="27" t="str">
        <f>VLOOKUP(A425,מכרז!$A$5:$I$587,4,0)</f>
        <v>100עיניים זזות בגודל 7 מ"מ 100 יחידות בחבילה</v>
      </c>
      <c r="H425" s="27">
        <f>VLOOKUP(A425,מכרז!$A$5:$I$587,5,0)</f>
        <v>0</v>
      </c>
      <c r="I425" s="27" t="str">
        <f>VLOOKUP(A425,מכרז!$A$5:$I$587,7,0)</f>
        <v>חב'</v>
      </c>
      <c r="J425" s="26">
        <f>VLOOKUP(A425,מכרז!$A$5:$I$587,8,0)</f>
        <v>1.1760000000000002</v>
      </c>
    </row>
    <row r="426" spans="1:10" ht="42.75" x14ac:dyDescent="0.2">
      <c r="A426" s="27">
        <v>423</v>
      </c>
      <c r="B426" s="39" t="str">
        <f>VLOOKUP(D426,'חלוקת אחוזים לכל רמת קטגוריה'!$D$3:$J$69,3,0)</f>
        <v>מכשור משרדי ואביזרי שולחן</v>
      </c>
      <c r="C426" s="39" t="str">
        <f>VLOOKUP(D426,'חלוקת אחוזים לכל רמת קטגוריה'!$D$3:$J$69,2,0)</f>
        <v>שונות</v>
      </c>
      <c r="D426" s="27" t="str">
        <f>VLOOKUP(A426,מכרז!$A$5:$I$587,2,0)</f>
        <v>שונות</v>
      </c>
      <c r="E426" s="88">
        <f>VLOOKUP(D426,'חלוקת אחוזים לכל רמת קטגוריה'!$D$3:$J$69,7,0)</f>
        <v>5.9374999999999999E-4</v>
      </c>
      <c r="F426" s="27" t="str">
        <f>VLOOKUP(A426,מכרז!$A$5:$I$587,3,0)</f>
        <v>מקלות ארטיק</v>
      </c>
      <c r="G426" s="27" t="str">
        <f>VLOOKUP(A426,מכרז!$A$5:$I$587,4,0)</f>
        <v>מקלות ארטיק, עץ טבעי,200 ג"ר בחבילה</v>
      </c>
      <c r="H426" s="27">
        <f>VLOOKUP(A426,מכרז!$A$5:$I$587,5,0)</f>
        <v>0</v>
      </c>
      <c r="I426" s="27" t="str">
        <f>VLOOKUP(A426,מכרז!$A$5:$I$587,7,0)</f>
        <v>חב'</v>
      </c>
      <c r="J426" s="26">
        <f>VLOOKUP(A426,מכרז!$A$5:$I$587,8,0)</f>
        <v>2.0790000000000002</v>
      </c>
    </row>
    <row r="427" spans="1:10" ht="42.75" x14ac:dyDescent="0.2">
      <c r="A427" s="27">
        <v>424</v>
      </c>
      <c r="B427" s="39" t="str">
        <f>VLOOKUP(D427,'חלוקת אחוזים לכל רמת קטגוריה'!$D$3:$J$69,3,0)</f>
        <v>מכשור משרדי ואביזרי שולחן</v>
      </c>
      <c r="C427" s="39" t="str">
        <f>VLOOKUP(D427,'חלוקת אחוזים לכל רמת קטגוריה'!$D$3:$J$69,2,0)</f>
        <v>שונות</v>
      </c>
      <c r="D427" s="27" t="str">
        <f>VLOOKUP(A427,מכרז!$A$5:$I$587,2,0)</f>
        <v>שונות</v>
      </c>
      <c r="E427" s="88">
        <f>VLOOKUP(D427,'חלוקת אחוזים לכל רמת קטגוריה'!$D$3:$J$69,7,0)</f>
        <v>5.9374999999999999E-4</v>
      </c>
      <c r="F427" s="27" t="str">
        <f>VLOOKUP(A427,מכרז!$A$5:$I$587,3,0)</f>
        <v>צורב לעץ</v>
      </c>
      <c r="G427" s="27" t="str">
        <f>VLOOKUP(A427,מכרז!$A$5:$I$587,4,0)</f>
        <v>צורב לעץ 6 ראשים 30W</v>
      </c>
      <c r="H427" s="27">
        <f>VLOOKUP(A427,מכרז!$A$5:$I$587,5,0)</f>
        <v>0</v>
      </c>
      <c r="I427" s="27" t="str">
        <f>VLOOKUP(A427,מכרז!$A$5:$I$587,7,0)</f>
        <v>יח'</v>
      </c>
      <c r="J427" s="26">
        <f>VLOOKUP(A427,מכרז!$A$5:$I$587,8,0)</f>
        <v>40.32</v>
      </c>
    </row>
    <row r="428" spans="1:10" ht="14.25" customHeight="1" x14ac:dyDescent="0.2">
      <c r="A428" s="27">
        <v>425</v>
      </c>
      <c r="B428" s="39" t="str">
        <f>VLOOKUP(D428,'חלוקת אחוזים לכל רמת קטגוריה'!$D$3:$J$69,3,0)</f>
        <v>מכשור משרדי ואביזרי שולחן</v>
      </c>
      <c r="C428" s="39" t="str">
        <f>VLOOKUP(D428,'חלוקת אחוזים לכל רמת קטגוריה'!$D$3:$J$69,2,0)</f>
        <v>שונות</v>
      </c>
      <c r="D428" s="27" t="str">
        <f>VLOOKUP(A428,מכרז!$A$5:$I$587,2,0)</f>
        <v>שונות</v>
      </c>
      <c r="E428" s="88">
        <f>VLOOKUP(D428,'חלוקת אחוזים לכל רמת קטגוריה'!$D$3:$J$69,7,0)</f>
        <v>5.9374999999999999E-4</v>
      </c>
      <c r="F428" s="27" t="str">
        <f>VLOOKUP(A428,מכרז!$A$5:$I$587,3,0)</f>
        <v>משטח סול 100X40 ס"מ בצבעים שונים, יחידה אחת ניתן לגזירה קלה</v>
      </c>
      <c r="G428" s="27" t="str">
        <f>VLOOKUP(A428,מכרז!$A$5:$I$587,4,0)</f>
        <v xml:space="preserve"> אדום S-40*100</v>
      </c>
      <c r="H428" s="27">
        <f>VLOOKUP(A428,מכרז!$A$5:$I$587,5,0)</f>
        <v>0</v>
      </c>
      <c r="I428" s="27" t="str">
        <f>VLOOKUP(A428,מכרז!$A$5:$I$587,7,0)</f>
        <v>יח'</v>
      </c>
      <c r="J428" s="26">
        <f>VLOOKUP(A428,מכרז!$A$5:$I$587,8,0)</f>
        <v>2.1315</v>
      </c>
    </row>
    <row r="429" spans="1:10" ht="42.75" x14ac:dyDescent="0.2">
      <c r="A429" s="27">
        <v>426</v>
      </c>
      <c r="B429" s="39" t="str">
        <f>VLOOKUP(D429,'חלוקת אחוזים לכל רמת קטגוריה'!$D$3:$J$69,3,0)</f>
        <v>מכשור משרדי ואביזרי שולחן</v>
      </c>
      <c r="C429" s="39" t="str">
        <f>VLOOKUP(D429,'חלוקת אחוזים לכל רמת קטגוריה'!$D$3:$J$69,2,0)</f>
        <v>שונות</v>
      </c>
      <c r="D429" s="27" t="str">
        <f>VLOOKUP(A429,מכרז!$A$5:$I$587,2,0)</f>
        <v>שונות</v>
      </c>
      <c r="E429" s="88">
        <f>VLOOKUP(D429,'חלוקת אחוזים לכל רמת קטגוריה'!$D$3:$J$69,7,0)</f>
        <v>5.9374999999999999E-4</v>
      </c>
      <c r="F429" s="27" t="str">
        <f>VLOOKUP(A429,מכרז!$A$5:$I$587,3,0)</f>
        <v>לוח קאפה</v>
      </c>
      <c r="G429" s="27" t="str">
        <f>VLOOKUP(A429,מכרז!$A$5:$I$587,4,0)</f>
        <v xml:space="preserve"> לוח קאפה 70X100 ס"מ עובי 10 מ"מ, 10 יחידות בחבילה (ללא דבק)</v>
      </c>
      <c r="H429" s="27">
        <f>VLOOKUP(A429,מכרז!$A$5:$I$587,5,0)</f>
        <v>0</v>
      </c>
      <c r="I429" s="27" t="str">
        <f>VLOOKUP(A429,מכרז!$A$5:$I$587,7,0)</f>
        <v>חב'</v>
      </c>
      <c r="J429" s="26">
        <f>VLOOKUP(A429,מכרז!$A$5:$I$587,8,0)</f>
        <v>70.949340000000007</v>
      </c>
    </row>
    <row r="430" spans="1:10" ht="42.75" x14ac:dyDescent="0.2">
      <c r="A430" s="27">
        <v>427</v>
      </c>
      <c r="B430" s="39" t="str">
        <f>VLOOKUP(D430,'חלוקת אחוזים לכל רמת קטגוריה'!$D$3:$J$69,3,0)</f>
        <v>מכשור משרדי ואביזרי שולחן</v>
      </c>
      <c r="C430" s="39" t="str">
        <f>VLOOKUP(D430,'חלוקת אחוזים לכל רמת קטגוריה'!$D$3:$J$69,2,0)</f>
        <v>שונות</v>
      </c>
      <c r="D430" s="27" t="str">
        <f>VLOOKUP(A430,מכרז!$A$5:$I$587,2,0)</f>
        <v>שונות</v>
      </c>
      <c r="E430" s="88">
        <f>VLOOKUP(D430,'חלוקת אחוזים לכל רמת קטגוריה'!$D$3:$J$69,7,0)</f>
        <v>5.9374999999999999E-4</v>
      </c>
      <c r="F430" s="27" t="str">
        <f>VLOOKUP(A430,מכרז!$A$5:$I$587,3,0)</f>
        <v>לוח קאפה</v>
      </c>
      <c r="G430" s="27" t="str">
        <f>VLOOKUP(A430,מכרז!$A$5:$I$587,4,0)</f>
        <v xml:space="preserve"> לוח קאפה 70X100 ס"מ עובי 5 מ"מ, 10 יחידות בחבילה  (ללא דבק)</v>
      </c>
      <c r="H430" s="27">
        <f>VLOOKUP(A430,מכרז!$A$5:$I$587,5,0)</f>
        <v>0</v>
      </c>
      <c r="I430" s="27" t="str">
        <f>VLOOKUP(A430,מכרז!$A$5:$I$587,7,0)</f>
        <v>חב'</v>
      </c>
      <c r="J430" s="26">
        <f>VLOOKUP(A430,מכרז!$A$5:$I$587,8,0)</f>
        <v>40.859280000000012</v>
      </c>
    </row>
    <row r="431" spans="1:10" ht="42.75" x14ac:dyDescent="0.2">
      <c r="A431" s="27">
        <v>428</v>
      </c>
      <c r="B431" s="39" t="str">
        <f>VLOOKUP(D431,'חלוקת אחוזים לכל רמת קטגוריה'!$D$3:$J$69,3,0)</f>
        <v>מכשור משרדי ואביזרי שולחן</v>
      </c>
      <c r="C431" s="39" t="str">
        <f>VLOOKUP(D431,'חלוקת אחוזים לכל רמת קטגוריה'!$D$3:$J$69,2,0)</f>
        <v>שונות</v>
      </c>
      <c r="D431" s="27" t="str">
        <f>VLOOKUP(A431,מכרז!$A$5:$I$587,2,0)</f>
        <v>שונות</v>
      </c>
      <c r="E431" s="88">
        <f>VLOOKUP(D431,'חלוקת אחוזים לכל רמת קטגוריה'!$D$3:$J$69,7,0)</f>
        <v>5.9374999999999999E-4</v>
      </c>
      <c r="F431" s="27" t="str">
        <f>VLOOKUP(A431,מכרז!$A$5:$I$587,3,0)</f>
        <v>לוח קאפה</v>
      </c>
      <c r="G431" s="27" t="str">
        <f>VLOOKUP(A431,מכרז!$A$5:$I$587,4,0)</f>
        <v xml:space="preserve"> לוח קאפה 100X140 ס"מ עובי 10 מ"מ, 10 יחידות בחבילה  (ללא דבק)</v>
      </c>
      <c r="H431" s="27">
        <f>VLOOKUP(A431,מכרז!$A$5:$I$587,5,0)</f>
        <v>0</v>
      </c>
      <c r="I431" s="27" t="str">
        <f>VLOOKUP(A431,מכרז!$A$5:$I$587,7,0)</f>
        <v>חב'</v>
      </c>
      <c r="J431" s="26">
        <f>VLOOKUP(A431,מכרז!$A$5:$I$587,8,0)</f>
        <v>139.69032000000004</v>
      </c>
    </row>
    <row r="432" spans="1:10" ht="42.75" x14ac:dyDescent="0.2">
      <c r="A432" s="27">
        <v>429</v>
      </c>
      <c r="B432" s="39" t="str">
        <f>VLOOKUP(D432,'חלוקת אחוזים לכל רמת קטגוריה'!$D$3:$J$69,3,0)</f>
        <v>מכשור משרדי ואביזרי שולחן</v>
      </c>
      <c r="C432" s="39" t="str">
        <f>VLOOKUP(D432,'חלוקת אחוזים לכל רמת קטגוריה'!$D$3:$J$69,2,0)</f>
        <v>שונות</v>
      </c>
      <c r="D432" s="27" t="str">
        <f>VLOOKUP(A432,מכרז!$A$5:$I$587,2,0)</f>
        <v>שונות</v>
      </c>
      <c r="E432" s="88">
        <f>VLOOKUP(D432,'חלוקת אחוזים לכל רמת קטגוריה'!$D$3:$J$69,7,0)</f>
        <v>5.9374999999999999E-4</v>
      </c>
      <c r="F432" s="27" t="str">
        <f>VLOOKUP(A432,מכרז!$A$5:$I$587,3,0)</f>
        <v>מכשיר ליצור תויות</v>
      </c>
      <c r="G432" s="27" t="str">
        <f>VLOOKUP(A432,מכרז!$A$5:$I$587,4,0)</f>
        <v xml:space="preserve">מכשיר ליצור תויות LP 200 חברת DYMO </v>
      </c>
      <c r="H432" s="27" t="str">
        <f>VLOOKUP(A432,מכרז!$A$5:$I$587,5,0)</f>
        <v>דיימו</v>
      </c>
      <c r="I432" s="27" t="str">
        <f>VLOOKUP(A432,מכרז!$A$5:$I$587,7,0)</f>
        <v>יח'</v>
      </c>
      <c r="J432" s="26">
        <f>VLOOKUP(A432,מכרז!$A$5:$I$587,8,0)</f>
        <v>72.051000000000002</v>
      </c>
    </row>
    <row r="433" spans="1:10" ht="42.75" x14ac:dyDescent="0.2">
      <c r="A433" s="27">
        <v>430</v>
      </c>
      <c r="B433" s="39" t="str">
        <f>VLOOKUP(D433,'חלוקת אחוזים לכל רמת קטגוריה'!$D$3:$J$69,3,0)</f>
        <v>מכשור משרדי ואביזרי שולחן</v>
      </c>
      <c r="C433" s="39" t="str">
        <f>VLOOKUP(D433,'חלוקת אחוזים לכל רמת קטגוריה'!$D$3:$J$69,2,0)</f>
        <v>שונות</v>
      </c>
      <c r="D433" s="27" t="str">
        <f>VLOOKUP(A433,מכרז!$A$5:$I$587,2,0)</f>
        <v>שונות</v>
      </c>
      <c r="E433" s="88">
        <f>VLOOKUP(D433,'חלוקת אחוזים לכל רמת קטגוריה'!$D$3:$J$69,7,0)</f>
        <v>5.9374999999999999E-4</v>
      </c>
      <c r="F433" s="27" t="str">
        <f>VLOOKUP(A433,מכרז!$A$5:$I$587,3,0)</f>
        <v xml:space="preserve">סרט מדבקות פלסטיות  </v>
      </c>
      <c r="G433" s="27" t="str">
        <f>VLOOKUP(A433,מכרז!$A$5:$I$587,4,0)</f>
        <v xml:space="preserve">סרט מדבקות פלסטיות 6 מ"מ 7 מ' למכשירי DYMO בצבעים שונים </v>
      </c>
      <c r="H433" s="27" t="str">
        <f>VLOOKUP(A433,מכרז!$A$5:$I$587,5,0)</f>
        <v>דיימו</v>
      </c>
      <c r="I433" s="27" t="str">
        <f>VLOOKUP(A433,מכרז!$A$5:$I$587,7,0)</f>
        <v>יח'</v>
      </c>
      <c r="J433" s="26">
        <f>VLOOKUP(A433,מכרז!$A$5:$I$587,8,0)</f>
        <v>35.700000000000003</v>
      </c>
    </row>
    <row r="434" spans="1:10" ht="42.75" x14ac:dyDescent="0.2">
      <c r="A434" s="27">
        <v>431</v>
      </c>
      <c r="B434" s="39" t="str">
        <f>VLOOKUP(D434,'חלוקת אחוזים לכל רמת קטגוריה'!$D$3:$J$69,3,0)</f>
        <v>מכשור משרדי ואביזרי שולחן</v>
      </c>
      <c r="C434" s="39" t="str">
        <f>VLOOKUP(D434,'חלוקת אחוזים לכל רמת קטגוריה'!$D$3:$J$69,2,0)</f>
        <v>שונות</v>
      </c>
      <c r="D434" s="27" t="str">
        <f>VLOOKUP(A434,מכרז!$A$5:$I$587,2,0)</f>
        <v>שונות</v>
      </c>
      <c r="E434" s="88">
        <f>VLOOKUP(D434,'חלוקת אחוזים לכל רמת קטגוריה'!$D$3:$J$69,7,0)</f>
        <v>5.9374999999999999E-4</v>
      </c>
      <c r="F434" s="27" t="str">
        <f>VLOOKUP(A434,מכרז!$A$5:$I$587,3,0)</f>
        <v xml:space="preserve">סרט מדבקות פלסטיות  </v>
      </c>
      <c r="G434" s="27" t="str">
        <f>VLOOKUP(A434,מכרז!$A$5:$I$587,4,0)</f>
        <v>סרט מדבקות פלסטיות 6 מ"מ 7 מ' למכשירי DYMO   שקוף</v>
      </c>
      <c r="H434" s="27" t="str">
        <f>VLOOKUP(A434,מכרז!$A$5:$I$587,5,0)</f>
        <v>דיימו</v>
      </c>
      <c r="I434" s="27" t="str">
        <f>VLOOKUP(A434,מכרז!$A$5:$I$587,7,0)</f>
        <v>יח'</v>
      </c>
      <c r="J434" s="26">
        <f>VLOOKUP(A434,מכרז!$A$5:$I$587,8,0)</f>
        <v>35.700000000000003</v>
      </c>
    </row>
    <row r="435" spans="1:10" ht="14.25" customHeight="1" x14ac:dyDescent="0.2">
      <c r="A435" s="27">
        <v>432</v>
      </c>
      <c r="B435" s="39" t="str">
        <f>VLOOKUP(D435,'חלוקת אחוזים לכל רמת קטגוריה'!$D$3:$J$69,3,0)</f>
        <v>מכשור משרדי ואביזרי שולחן</v>
      </c>
      <c r="C435" s="39" t="str">
        <f>VLOOKUP(D435,'חלוקת אחוזים לכל רמת קטגוריה'!$D$3:$J$69,2,0)</f>
        <v>שונות</v>
      </c>
      <c r="D435" s="27" t="str">
        <f>VLOOKUP(A435,מכרז!$A$5:$I$587,2,0)</f>
        <v>שונות</v>
      </c>
      <c r="E435" s="88">
        <f>VLOOKUP(D435,'חלוקת אחוזים לכל רמת קטגוריה'!$D$3:$J$69,7,0)</f>
        <v>5.9374999999999999E-4</v>
      </c>
      <c r="F435" s="27" t="str">
        <f>VLOOKUP(A435,מכרז!$A$5:$I$587,3,0)</f>
        <v xml:space="preserve">סרט מדבקות פלסטיות  </v>
      </c>
      <c r="G435" s="27" t="str">
        <f>VLOOKUP(A435,מכרז!$A$5:$I$587,4,0)</f>
        <v>סרט מדבקות פלסטיות 9 מ"מ 7 מ' למכשירי DYMO בצבעים שונים כולל שקוף</v>
      </c>
      <c r="H435" s="27" t="str">
        <f>VLOOKUP(A435,מכרז!$A$5:$I$587,5,0)</f>
        <v>דיימו</v>
      </c>
      <c r="I435" s="27" t="str">
        <f>VLOOKUP(A435,מכרז!$A$5:$I$587,7,0)</f>
        <v>יח'</v>
      </c>
      <c r="J435" s="26">
        <f>VLOOKUP(A435,מכרז!$A$5:$I$587,8,0)</f>
        <v>35.700000000000003</v>
      </c>
    </row>
    <row r="436" spans="1:10" ht="42.75" x14ac:dyDescent="0.2">
      <c r="A436" s="27">
        <v>433</v>
      </c>
      <c r="B436" s="39" t="str">
        <f>VLOOKUP(D436,'חלוקת אחוזים לכל רמת קטגוריה'!$D$3:$J$69,3,0)</f>
        <v>מכשור משרדי ואביזרי שולחן</v>
      </c>
      <c r="C436" s="39" t="str">
        <f>VLOOKUP(D436,'חלוקת אחוזים לכל רמת קטגוריה'!$D$3:$J$69,2,0)</f>
        <v>שונות</v>
      </c>
      <c r="D436" s="27" t="str">
        <f>VLOOKUP(A436,מכרז!$A$5:$I$587,2,0)</f>
        <v>שונות</v>
      </c>
      <c r="E436" s="88">
        <f>VLOOKUP(D436,'חלוקת אחוזים לכל רמת קטגוריה'!$D$3:$J$69,7,0)</f>
        <v>5.9374999999999999E-4</v>
      </c>
      <c r="F436" s="27" t="str">
        <f>VLOOKUP(A436,מכרז!$A$5:$I$587,3,0)</f>
        <v xml:space="preserve">סרט מדבקות פלסטיות  </v>
      </c>
      <c r="G436" s="27" t="str">
        <f>VLOOKUP(A436,מכרז!$A$5:$I$587,4,0)</f>
        <v>סרט מדבקות פלסטיות 9 מ"מ 7 מ' למכשירי DYMO לבן</v>
      </c>
      <c r="H436" s="27" t="str">
        <f>VLOOKUP(A436,מכרז!$A$5:$I$587,5,0)</f>
        <v>דיימו</v>
      </c>
      <c r="I436" s="27" t="str">
        <f>VLOOKUP(A436,מכרז!$A$5:$I$587,7,0)</f>
        <v>יח'</v>
      </c>
      <c r="J436" s="26">
        <f>VLOOKUP(A436,מכרז!$A$5:$I$587,8,0)</f>
        <v>35.700000000000003</v>
      </c>
    </row>
    <row r="437" spans="1:10" ht="42.75" x14ac:dyDescent="0.2">
      <c r="A437" s="27">
        <v>434</v>
      </c>
      <c r="B437" s="39" t="str">
        <f>VLOOKUP(D437,'חלוקת אחוזים לכל רמת קטגוריה'!$D$3:$J$69,3,0)</f>
        <v>מכשור משרדי ואביזרי שולחן</v>
      </c>
      <c r="C437" s="39" t="str">
        <f>VLOOKUP(D437,'חלוקת אחוזים לכל רמת קטגוריה'!$D$3:$J$69,2,0)</f>
        <v>שונות</v>
      </c>
      <c r="D437" s="27" t="str">
        <f>VLOOKUP(A437,מכרז!$A$5:$I$587,2,0)</f>
        <v>שונות</v>
      </c>
      <c r="E437" s="88">
        <f>VLOOKUP(D437,'חלוקת אחוזים לכל רמת קטגוריה'!$D$3:$J$69,7,0)</f>
        <v>5.9374999999999999E-4</v>
      </c>
      <c r="F437" s="27" t="str">
        <f>VLOOKUP(A437,מכרז!$A$5:$I$587,3,0)</f>
        <v xml:space="preserve">סרט מדבקות פלסטיות  </v>
      </c>
      <c r="G437" s="27" t="str">
        <f>VLOOKUP(A437,מכרז!$A$5:$I$587,4,0)</f>
        <v>סרט מדבקות פלסטיות 9 מ"מ 7 מ' למכשירי DYMO צהוב</v>
      </c>
      <c r="H437" s="27" t="str">
        <f>VLOOKUP(A437,מכרז!$A$5:$I$587,5,0)</f>
        <v>דיימו</v>
      </c>
      <c r="I437" s="27" t="str">
        <f>VLOOKUP(A437,מכרז!$A$5:$I$587,7,0)</f>
        <v>יח'</v>
      </c>
      <c r="J437" s="26">
        <f>VLOOKUP(A437,מכרז!$A$5:$I$587,8,0)</f>
        <v>35.700000000000003</v>
      </c>
    </row>
    <row r="438" spans="1:10" ht="42.75" x14ac:dyDescent="0.2">
      <c r="A438" s="27">
        <v>435</v>
      </c>
      <c r="B438" s="39" t="str">
        <f>VLOOKUP(D438,'חלוקת אחוזים לכל רמת קטגוריה'!$D$3:$J$69,3,0)</f>
        <v>מכשור משרדי ואביזרי שולחן</v>
      </c>
      <c r="C438" s="39" t="str">
        <f>VLOOKUP(D438,'חלוקת אחוזים לכל רמת קטגוריה'!$D$3:$J$69,2,0)</f>
        <v>שונות</v>
      </c>
      <c r="D438" s="27" t="str">
        <f>VLOOKUP(A438,מכרז!$A$5:$I$587,2,0)</f>
        <v>שונות</v>
      </c>
      <c r="E438" s="88">
        <f>VLOOKUP(D438,'חלוקת אחוזים לכל רמת קטגוריה'!$D$3:$J$69,7,0)</f>
        <v>5.9374999999999999E-4</v>
      </c>
      <c r="F438" s="27" t="str">
        <f>VLOOKUP(A438,מכרז!$A$5:$I$587,3,0)</f>
        <v xml:space="preserve">סרט מדבקות פלסטיות  </v>
      </c>
      <c r="G438" s="27" t="str">
        <f>VLOOKUP(A438,מכרז!$A$5:$I$587,4,0)</f>
        <v>סרט מדבקות פלסטיות 12 מ"מ 7 מ' למכשירי DYMO בצבעים שונים כולל שקוף.</v>
      </c>
      <c r="H438" s="27" t="str">
        <f>VLOOKUP(A438,מכרז!$A$5:$I$587,5,0)</f>
        <v>דיימו</v>
      </c>
      <c r="I438" s="27" t="str">
        <f>VLOOKUP(A438,מכרז!$A$5:$I$587,7,0)</f>
        <v>יח'</v>
      </c>
      <c r="J438" s="26">
        <f>VLOOKUP(A438,מכרז!$A$5:$I$587,8,0)</f>
        <v>56.70000000000001</v>
      </c>
    </row>
    <row r="439" spans="1:10" ht="42.75" x14ac:dyDescent="0.2">
      <c r="A439" s="27">
        <v>436</v>
      </c>
      <c r="B439" s="39" t="str">
        <f>VLOOKUP(D439,'חלוקת אחוזים לכל רמת קטגוריה'!$D$3:$J$69,3,0)</f>
        <v>מכשור משרדי ואביזרי שולחן</v>
      </c>
      <c r="C439" s="39" t="str">
        <f>VLOOKUP(D439,'חלוקת אחוזים לכל רמת קטגוריה'!$D$3:$J$69,2,0)</f>
        <v>שונות</v>
      </c>
      <c r="D439" s="27" t="str">
        <f>VLOOKUP(A439,מכרז!$A$5:$I$587,2,0)</f>
        <v>שונות</v>
      </c>
      <c r="E439" s="88">
        <f>VLOOKUP(D439,'חלוקת אחוזים לכל רמת קטגוריה'!$D$3:$J$69,7,0)</f>
        <v>5.9374999999999999E-4</v>
      </c>
      <c r="F439" s="27" t="str">
        <f>VLOOKUP(A439,מכרז!$A$5:$I$587,3,0)</f>
        <v xml:space="preserve">סרט מדבקות פלסטיות  </v>
      </c>
      <c r="G439" s="27" t="str">
        <f>VLOOKUP(A439,מכרז!$A$5:$I$587,4,0)</f>
        <v>סרט מדבקות פלסטיות 18 מ"מ 7 מ' למכשירי DYMO בצבעים שונים כולל שקוף</v>
      </c>
      <c r="H439" s="27" t="str">
        <f>VLOOKUP(A439,מכרז!$A$5:$I$587,5,0)</f>
        <v>דיימו</v>
      </c>
      <c r="I439" s="27" t="str">
        <f>VLOOKUP(A439,מכרז!$A$5:$I$587,7,0)</f>
        <v>יח'</v>
      </c>
      <c r="J439" s="26">
        <f>VLOOKUP(A439,מכרז!$A$5:$I$587,8,0)</f>
        <v>41.580000000000005</v>
      </c>
    </row>
    <row r="440" spans="1:10" ht="14.25" customHeight="1" x14ac:dyDescent="0.2">
      <c r="A440" s="27">
        <v>437</v>
      </c>
      <c r="B440" s="39" t="str">
        <f>VLOOKUP(D440,'חלוקת אחוזים לכל רמת קטגוריה'!$D$3:$J$69,3,0)</f>
        <v>מכשור משרדי ואביזרי שולחן</v>
      </c>
      <c r="C440" s="39" t="str">
        <f>VLOOKUP(D440,'חלוקת אחוזים לכל רמת קטגוריה'!$D$3:$J$69,2,0)</f>
        <v>שונות</v>
      </c>
      <c r="D440" s="27" t="str">
        <f>VLOOKUP(A440,מכרז!$A$5:$I$587,2,0)</f>
        <v>שונות</v>
      </c>
      <c r="E440" s="88">
        <f>VLOOKUP(D440,'חלוקת אחוזים לכל רמת קטגוריה'!$D$3:$J$69,7,0)</f>
        <v>5.9374999999999999E-4</v>
      </c>
      <c r="F440" s="27" t="str">
        <f>VLOOKUP(A440,מכרז!$A$5:$I$587,3,0)</f>
        <v xml:space="preserve">סרט מדבקות פלסטיות  </v>
      </c>
      <c r="G440" s="27" t="str">
        <f>VLOOKUP(A440,מכרז!$A$5:$I$587,4,0)</f>
        <v>סרט מדבקות פלסטיות 24 מ"מ 7 מ' למכשירי DYMO בצבעים שונים כולל שקוף</v>
      </c>
      <c r="H440" s="27" t="str">
        <f>VLOOKUP(A440,מכרז!$A$5:$I$587,5,0)</f>
        <v>דיימו</v>
      </c>
      <c r="I440" s="27" t="str">
        <f>VLOOKUP(A440,מכרז!$A$5:$I$587,7,0)</f>
        <v>יח'</v>
      </c>
      <c r="J440" s="26">
        <f>VLOOKUP(A440,מכרז!$A$5:$I$587,8,0)</f>
        <v>64.810200000000009</v>
      </c>
    </row>
    <row r="441" spans="1:10" ht="57" x14ac:dyDescent="0.2">
      <c r="A441" s="27">
        <v>438</v>
      </c>
      <c r="B441" s="39" t="str">
        <f>VLOOKUP(D441,'חלוקת אחוזים לכל רמת קטגוריה'!$D$3:$J$69,3,0)</f>
        <v>מכשור משרדי ואביזרי שולחן</v>
      </c>
      <c r="C441" s="39" t="str">
        <f>VLOOKUP(D441,'חלוקת אחוזים לכל רמת קטגוריה'!$D$3:$J$69,2,0)</f>
        <v>שונות</v>
      </c>
      <c r="D441" s="27" t="str">
        <f>VLOOKUP(A441,מכרז!$A$5:$I$587,2,0)</f>
        <v>שונות</v>
      </c>
      <c r="E441" s="88">
        <f>VLOOKUP(D441,'חלוקת אחוזים לכל רמת קטגוריה'!$D$3:$J$69,7,0)</f>
        <v>5.9374999999999999E-4</v>
      </c>
      <c r="F441" s="27" t="str">
        <f>VLOOKUP(A441,מכרז!$A$5:$I$587,3,0)</f>
        <v xml:space="preserve">סרט מדבקות פלסטיות  </v>
      </c>
      <c r="G441" s="27" t="str">
        <f>VLOOKUP(A441,מכרז!$A$5:$I$587,4,0)</f>
        <v>מדבקות למדפסת DYMO LABELWRITER 450  לבן 5.5*7 ס"מ (54 מ"מ/70 מ"מ) כמות מדבקות 320 יח' כתב שחור על רקע לבן</v>
      </c>
      <c r="H441" s="27" t="str">
        <f>VLOOKUP(A441,מכרז!$A$5:$I$587,5,0)</f>
        <v>דיימו</v>
      </c>
      <c r="I441" s="27" t="str">
        <f>VLOOKUP(A441,מכרז!$A$5:$I$587,7,0)</f>
        <v>יח'</v>
      </c>
      <c r="J441" s="26">
        <f>VLOOKUP(A441,מכרז!$A$5:$I$587,8,0)</f>
        <v>94.227000000000004</v>
      </c>
    </row>
    <row r="442" spans="1:10" ht="42.75" x14ac:dyDescent="0.2">
      <c r="A442" s="27">
        <v>439</v>
      </c>
      <c r="B442" s="39" t="str">
        <f>VLOOKUP(D442,'חלוקת אחוזים לכל רמת קטגוריה'!$D$3:$J$69,3,0)</f>
        <v>מכשור משרדי ואביזרי שולחן</v>
      </c>
      <c r="C442" s="39" t="str">
        <f>VLOOKUP(D442,'חלוקת אחוזים לכל רמת קטגוריה'!$D$3:$J$69,2,0)</f>
        <v>שונות</v>
      </c>
      <c r="D442" s="27" t="str">
        <f>VLOOKUP(A442,מכרז!$A$5:$I$587,2,0)</f>
        <v>שונות</v>
      </c>
      <c r="E442" s="88">
        <f>VLOOKUP(D442,'חלוקת אחוזים לכל רמת קטגוריה'!$D$3:$J$69,7,0)</f>
        <v>5.9374999999999999E-4</v>
      </c>
      <c r="F442" s="27" t="str">
        <f>VLOOKUP(A442,מכרז!$A$5:$I$587,3,0)</f>
        <v xml:space="preserve">סרט מדבקות פלסטיות  </v>
      </c>
      <c r="G442" s="27" t="str">
        <f>VLOOKUP(A442,מכרז!$A$5:$I$587,4,0)</f>
        <v>סרט מדבקות פלסטיות 6 מ"מ 8 מ' למכשירי BROTHER בצבעים שונים כולל שקוף</v>
      </c>
      <c r="H442" s="27" t="str">
        <f>VLOOKUP(A442,מכרז!$A$5:$I$587,5,0)</f>
        <v>BROTHER</v>
      </c>
      <c r="I442" s="27" t="str">
        <f>VLOOKUP(A442,מכרז!$A$5:$I$587,7,0)</f>
        <v>יח'</v>
      </c>
      <c r="J442" s="26">
        <f>VLOOKUP(A442,מכרז!$A$5:$I$587,8,0)</f>
        <v>46.2</v>
      </c>
    </row>
    <row r="443" spans="1:10" ht="42.75" x14ac:dyDescent="0.2">
      <c r="A443" s="27">
        <v>440</v>
      </c>
      <c r="B443" s="39" t="str">
        <f>VLOOKUP(D443,'חלוקת אחוזים לכל רמת קטגוריה'!$D$3:$J$69,3,0)</f>
        <v>מכשור משרדי ואביזרי שולחן</v>
      </c>
      <c r="C443" s="39" t="str">
        <f>VLOOKUP(D443,'חלוקת אחוזים לכל רמת קטגוריה'!$D$3:$J$69,2,0)</f>
        <v>שונות</v>
      </c>
      <c r="D443" s="27" t="str">
        <f>VLOOKUP(A443,מכרז!$A$5:$I$587,2,0)</f>
        <v>שונות</v>
      </c>
      <c r="E443" s="88">
        <f>VLOOKUP(D443,'חלוקת אחוזים לכל רמת קטגוריה'!$D$3:$J$69,7,0)</f>
        <v>5.9374999999999999E-4</v>
      </c>
      <c r="F443" s="27" t="str">
        <f>VLOOKUP(A443,מכרז!$A$5:$I$587,3,0)</f>
        <v xml:space="preserve">סרט מדבקות פלסטיות  </v>
      </c>
      <c r="G443" s="27" t="str">
        <f>VLOOKUP(A443,מכרז!$A$5:$I$587,4,0)</f>
        <v xml:space="preserve">סרט מדבקות פלסטיות 9 מ"מ 8 מ' למכשירי BROTHER בצבעים שונים </v>
      </c>
      <c r="H443" s="27" t="str">
        <f>VLOOKUP(A443,מכרז!$A$5:$I$587,5,0)</f>
        <v>BROTHER</v>
      </c>
      <c r="I443" s="27" t="str">
        <f>VLOOKUP(A443,מכרז!$A$5:$I$587,7,0)</f>
        <v>יח'</v>
      </c>
      <c r="J443" s="26">
        <f>VLOOKUP(A443,מכרז!$A$5:$I$587,8,0)</f>
        <v>46.2</v>
      </c>
    </row>
    <row r="444" spans="1:10" ht="14.25" customHeight="1" x14ac:dyDescent="0.2">
      <c r="A444" s="27">
        <v>441</v>
      </c>
      <c r="B444" s="39" t="str">
        <f>VLOOKUP(D444,'חלוקת אחוזים לכל רמת קטגוריה'!$D$3:$J$69,3,0)</f>
        <v>מכשור משרדי ואביזרי שולחן</v>
      </c>
      <c r="C444" s="39" t="str">
        <f>VLOOKUP(D444,'חלוקת אחוזים לכל רמת קטגוריה'!$D$3:$J$69,2,0)</f>
        <v>שונות</v>
      </c>
      <c r="D444" s="27" t="str">
        <f>VLOOKUP(A444,מכרז!$A$5:$I$587,2,0)</f>
        <v>שונות</v>
      </c>
      <c r="E444" s="88">
        <f>VLOOKUP(D444,'חלוקת אחוזים לכל רמת קטגוריה'!$D$3:$J$69,7,0)</f>
        <v>5.9374999999999999E-4</v>
      </c>
      <c r="F444" s="27" t="str">
        <f>VLOOKUP(A444,מכרז!$A$5:$I$587,3,0)</f>
        <v xml:space="preserve">סרט מדבקות פלסטיות  </v>
      </c>
      <c r="G444" s="27" t="str">
        <f>VLOOKUP(A444,מכרז!$A$5:$I$587,4,0)</f>
        <v>סרט מדבקות פלסטיות 9 מ"מ 8 מ' למכשירי BROTHER אדום על לבן</v>
      </c>
      <c r="H444" s="27" t="str">
        <f>VLOOKUP(A444,מכרז!$A$5:$I$587,5,0)</f>
        <v>BROTHER</v>
      </c>
      <c r="I444" s="27" t="str">
        <f>VLOOKUP(A444,מכרז!$A$5:$I$587,7,0)</f>
        <v>יח'</v>
      </c>
      <c r="J444" s="26">
        <f>VLOOKUP(A444,מכרז!$A$5:$I$587,8,0)</f>
        <v>46.2</v>
      </c>
    </row>
    <row r="445" spans="1:10" ht="42.75" x14ac:dyDescent="0.2">
      <c r="A445" s="27">
        <v>442</v>
      </c>
      <c r="B445" s="39" t="str">
        <f>VLOOKUP(D445,'חלוקת אחוזים לכל רמת קטגוריה'!$D$3:$J$69,3,0)</f>
        <v>מכשור משרדי ואביזרי שולחן</v>
      </c>
      <c r="C445" s="39" t="str">
        <f>VLOOKUP(D445,'חלוקת אחוזים לכל רמת קטגוריה'!$D$3:$J$69,2,0)</f>
        <v>שונות</v>
      </c>
      <c r="D445" s="27" t="str">
        <f>VLOOKUP(A445,מכרז!$A$5:$I$587,2,0)</f>
        <v>שונות</v>
      </c>
      <c r="E445" s="88">
        <f>VLOOKUP(D445,'חלוקת אחוזים לכל רמת קטגוריה'!$D$3:$J$69,7,0)</f>
        <v>5.9374999999999999E-4</v>
      </c>
      <c r="F445" s="27" t="str">
        <f>VLOOKUP(A445,מכרז!$A$5:$I$587,3,0)</f>
        <v xml:space="preserve">סרט מדבקות פלסטיות  </v>
      </c>
      <c r="G445" s="27" t="str">
        <f>VLOOKUP(A445,מכרז!$A$5:$I$587,4,0)</f>
        <v>סרט מדבקות פלסטיות 9 מ"מ 8 מ' למכשירי BROTHER כחול על לבן</v>
      </c>
      <c r="H445" s="27" t="str">
        <f>VLOOKUP(A445,מכרז!$A$5:$I$587,5,0)</f>
        <v>BROTHER</v>
      </c>
      <c r="I445" s="27" t="str">
        <f>VLOOKUP(A445,מכרז!$A$5:$I$587,7,0)</f>
        <v>יח'</v>
      </c>
      <c r="J445" s="26">
        <f>VLOOKUP(A445,מכרז!$A$5:$I$587,8,0)</f>
        <v>46.2</v>
      </c>
    </row>
    <row r="446" spans="1:10" ht="42.75" x14ac:dyDescent="0.2">
      <c r="A446" s="27">
        <v>443</v>
      </c>
      <c r="B446" s="39" t="str">
        <f>VLOOKUP(D446,'חלוקת אחוזים לכל רמת קטגוריה'!$D$3:$J$69,3,0)</f>
        <v>מכשור משרדי ואביזרי שולחן</v>
      </c>
      <c r="C446" s="39" t="str">
        <f>VLOOKUP(D446,'חלוקת אחוזים לכל רמת קטגוריה'!$D$3:$J$69,2,0)</f>
        <v>שונות</v>
      </c>
      <c r="D446" s="27" t="str">
        <f>VLOOKUP(A446,מכרז!$A$5:$I$587,2,0)</f>
        <v>שונות</v>
      </c>
      <c r="E446" s="88">
        <f>VLOOKUP(D446,'חלוקת אחוזים לכל רמת קטגוריה'!$D$3:$J$69,7,0)</f>
        <v>5.9374999999999999E-4</v>
      </c>
      <c r="F446" s="27" t="str">
        <f>VLOOKUP(A446,מכרז!$A$5:$I$587,3,0)</f>
        <v xml:space="preserve">סרט מדבקות פלסטיות  </v>
      </c>
      <c r="G446" s="27" t="str">
        <f>VLOOKUP(A446,מכרז!$A$5:$I$587,4,0)</f>
        <v>סרט מדבקות פלסטיות 9 מ"מ 8 מ' למכשירי BROTHER   שקוף</v>
      </c>
      <c r="H446" s="27" t="str">
        <f>VLOOKUP(A446,מכרז!$A$5:$I$587,5,0)</f>
        <v>BROTHER</v>
      </c>
      <c r="I446" s="27" t="str">
        <f>VLOOKUP(A446,מכרז!$A$5:$I$587,7,0)</f>
        <v>יח'</v>
      </c>
      <c r="J446" s="26">
        <f>VLOOKUP(A446,מכרז!$A$5:$I$587,8,0)</f>
        <v>46.2</v>
      </c>
    </row>
    <row r="447" spans="1:10" ht="42.75" x14ac:dyDescent="0.2">
      <c r="A447" s="27">
        <v>444</v>
      </c>
      <c r="B447" s="39" t="str">
        <f>VLOOKUP(D447,'חלוקת אחוזים לכל רמת קטגוריה'!$D$3:$J$69,3,0)</f>
        <v>מכשור משרדי ואביזרי שולחן</v>
      </c>
      <c r="C447" s="39" t="str">
        <f>VLOOKUP(D447,'חלוקת אחוזים לכל רמת קטגוריה'!$D$3:$J$69,2,0)</f>
        <v>שונות</v>
      </c>
      <c r="D447" s="27" t="str">
        <f>VLOOKUP(A447,מכרז!$A$5:$I$587,2,0)</f>
        <v>שונות</v>
      </c>
      <c r="E447" s="88">
        <f>VLOOKUP(D447,'חלוקת אחוזים לכל רמת קטגוריה'!$D$3:$J$69,7,0)</f>
        <v>5.9374999999999999E-4</v>
      </c>
      <c r="F447" s="27" t="str">
        <f>VLOOKUP(A447,מכרז!$A$5:$I$587,3,0)</f>
        <v xml:space="preserve">סרט מדבקות פלסטיות  </v>
      </c>
      <c r="G447" s="27" t="str">
        <f>VLOOKUP(A447,מכרז!$A$5:$I$587,4,0)</f>
        <v xml:space="preserve">סרט מדבקות פלסטיות 12 מ"מ 8 מ' למכשירי BROTHER בצבעים שונים </v>
      </c>
      <c r="H447" s="27" t="str">
        <f>VLOOKUP(A447,מכרז!$A$5:$I$587,5,0)</f>
        <v>BROTHER</v>
      </c>
      <c r="I447" s="27" t="str">
        <f>VLOOKUP(A447,מכרז!$A$5:$I$587,7,0)</f>
        <v>יח'</v>
      </c>
      <c r="J447" s="26">
        <f>VLOOKUP(A447,מכרז!$A$5:$I$587,8,0)</f>
        <v>46.708200000000005</v>
      </c>
    </row>
    <row r="448" spans="1:10" ht="14.25" customHeight="1" x14ac:dyDescent="0.2">
      <c r="A448" s="27">
        <v>445</v>
      </c>
      <c r="B448" s="39" t="str">
        <f>VLOOKUP(D448,'חלוקת אחוזים לכל רמת קטגוריה'!$D$3:$J$69,3,0)</f>
        <v>מכשור משרדי ואביזרי שולחן</v>
      </c>
      <c r="C448" s="39" t="str">
        <f>VLOOKUP(D448,'חלוקת אחוזים לכל רמת קטגוריה'!$D$3:$J$69,2,0)</f>
        <v>שונות</v>
      </c>
      <c r="D448" s="27" t="str">
        <f>VLOOKUP(A448,מכרז!$A$5:$I$587,2,0)</f>
        <v>שונות</v>
      </c>
      <c r="E448" s="88">
        <f>VLOOKUP(D448,'חלוקת אחוזים לכל רמת קטגוריה'!$D$3:$J$69,7,0)</f>
        <v>5.9374999999999999E-4</v>
      </c>
      <c r="F448" s="27" t="str">
        <f>VLOOKUP(A448,מכרז!$A$5:$I$587,3,0)</f>
        <v xml:space="preserve">סרט מדבקות פלסטיות  </v>
      </c>
      <c r="G448" s="27" t="str">
        <f>VLOOKUP(A448,מכרז!$A$5:$I$587,4,0)</f>
        <v>סרט מדבקות פלסטיות 18 מ"מ 8 מ' למכשירי BROTHER כתב שחור / סרט לבן</v>
      </c>
      <c r="H448" s="27" t="str">
        <f>VLOOKUP(A448,מכרז!$A$5:$I$587,5,0)</f>
        <v>BROTHER</v>
      </c>
      <c r="I448" s="27" t="str">
        <f>VLOOKUP(A448,מכרז!$A$5:$I$587,7,0)</f>
        <v>יח'</v>
      </c>
      <c r="J448" s="26">
        <f>VLOOKUP(A448,מכרז!$A$5:$I$587,8,0)</f>
        <v>53.003999999999998</v>
      </c>
    </row>
    <row r="449" spans="1:10" ht="42.75" x14ac:dyDescent="0.2">
      <c r="A449" s="27">
        <v>446</v>
      </c>
      <c r="B449" s="39" t="str">
        <f>VLOOKUP(D449,'חלוקת אחוזים לכל רמת קטגוריה'!$D$3:$J$69,3,0)</f>
        <v>מכשור משרדי ואביזרי שולחן</v>
      </c>
      <c r="C449" s="39" t="str">
        <f>VLOOKUP(D449,'חלוקת אחוזים לכל רמת קטגוריה'!$D$3:$J$69,2,0)</f>
        <v>שונות</v>
      </c>
      <c r="D449" s="27" t="str">
        <f>VLOOKUP(A449,מכרז!$A$5:$I$587,2,0)</f>
        <v>שונות</v>
      </c>
      <c r="E449" s="88">
        <f>VLOOKUP(D449,'חלוקת אחוזים לכל רמת קטגוריה'!$D$3:$J$69,7,0)</f>
        <v>5.9374999999999999E-4</v>
      </c>
      <c r="F449" s="27" t="str">
        <f>VLOOKUP(A449,מכרז!$A$5:$I$587,3,0)</f>
        <v xml:space="preserve">סרט מדבקות פלסטיות  </v>
      </c>
      <c r="G449" s="27" t="str">
        <f>VLOOKUP(A449,מכרז!$A$5:$I$587,4,0)</f>
        <v>סרט מדבקות פלסטיות 18 מ"מ 8 מ' למכשירי BROTHER כתב שחור / סרט שקוף</v>
      </c>
      <c r="H449" s="27" t="str">
        <f>VLOOKUP(A449,מכרז!$A$5:$I$587,5,0)</f>
        <v>BROTHER</v>
      </c>
      <c r="I449" s="27" t="str">
        <f>VLOOKUP(A449,מכרז!$A$5:$I$587,7,0)</f>
        <v>יח'</v>
      </c>
      <c r="J449" s="26">
        <f>VLOOKUP(A449,מכרז!$A$5:$I$587,8,0)</f>
        <v>53.003999999999998</v>
      </c>
    </row>
    <row r="450" spans="1:10" ht="42.75" x14ac:dyDescent="0.2">
      <c r="A450" s="27">
        <v>447</v>
      </c>
      <c r="B450" s="39" t="str">
        <f>VLOOKUP(D450,'חלוקת אחוזים לכל רמת קטגוריה'!$D$3:$J$69,3,0)</f>
        <v>מכשור משרדי ואביזרי שולחן</v>
      </c>
      <c r="C450" s="39" t="str">
        <f>VLOOKUP(D450,'חלוקת אחוזים לכל רמת קטגוריה'!$D$3:$J$69,2,0)</f>
        <v>שונות</v>
      </c>
      <c r="D450" s="27" t="str">
        <f>VLOOKUP(A450,מכרז!$A$5:$I$587,2,0)</f>
        <v>שונות</v>
      </c>
      <c r="E450" s="88">
        <f>VLOOKUP(D450,'חלוקת אחוזים לכל רמת קטגוריה'!$D$3:$J$69,7,0)</f>
        <v>5.9374999999999999E-4</v>
      </c>
      <c r="F450" s="27" t="str">
        <f>VLOOKUP(A450,מכרז!$A$5:$I$587,3,0)</f>
        <v>מדבקות PVC</v>
      </c>
      <c r="G450" s="27" t="str">
        <f>VLOOKUP(A450,מכרז!$A$5:$I$587,4,0)</f>
        <v xml:space="preserve">מדבקות PVC מתפוררות להדפסת ברקודים בגודל 50*25 מ"מ למדפסת העברה טרמית מדגם DMX-E-4203 </v>
      </c>
      <c r="H450" s="27">
        <f>VLOOKUP(A450,מכרז!$A$5:$I$587,5,0)</f>
        <v>0</v>
      </c>
      <c r="I450" s="27" t="str">
        <f>VLOOKUP(A450,מכרז!$A$5:$I$587,7,0)</f>
        <v>גליל</v>
      </c>
      <c r="J450" s="26">
        <f>VLOOKUP(A450,מכרז!$A$5:$I$587,8,0)</f>
        <v>50.494500000000016</v>
      </c>
    </row>
    <row r="451" spans="1:10" ht="42.75" x14ac:dyDescent="0.2">
      <c r="A451" s="27">
        <v>448</v>
      </c>
      <c r="B451" s="39" t="str">
        <f>VLOOKUP(D451,'חלוקת אחוזים לכל רמת קטגוריה'!$D$3:$J$69,3,0)</f>
        <v>מכשור משרדי ואביזרי שולחן</v>
      </c>
      <c r="C451" s="39" t="str">
        <f>VLOOKUP(D451,'חלוקת אחוזים לכל רמת קטגוריה'!$D$3:$J$69,2,0)</f>
        <v>שונות</v>
      </c>
      <c r="D451" s="27" t="str">
        <f>VLOOKUP(A451,מכרז!$A$5:$I$587,2,0)</f>
        <v>שונות</v>
      </c>
      <c r="E451" s="88">
        <f>VLOOKUP(D451,'חלוקת אחוזים לכל רמת קטגוריה'!$D$3:$J$69,7,0)</f>
        <v>5.9374999999999999E-4</v>
      </c>
      <c r="F451" s="27" t="str">
        <f>VLOOKUP(A451,מכרז!$A$5:$I$587,3,0)</f>
        <v>שרוך תליה עם קליפס</v>
      </c>
      <c r="G451" s="27" t="str">
        <f>VLOOKUP(A451,מכרז!$A$5:$I$587,4,0)</f>
        <v xml:space="preserve">שרוך תליה עם קליפס רוחב 0.9 ס"מ אורך 45 ס"מ </v>
      </c>
      <c r="H451" s="27">
        <f>VLOOKUP(A451,מכרז!$A$5:$I$587,5,0)</f>
        <v>0</v>
      </c>
      <c r="I451" s="27" t="str">
        <f>VLOOKUP(A451,מכרז!$A$5:$I$587,7,0)</f>
        <v>יח'</v>
      </c>
      <c r="J451" s="26">
        <f>VLOOKUP(A451,מכרז!$A$5:$I$587,8,0)</f>
        <v>3.5070000000000001</v>
      </c>
    </row>
    <row r="452" spans="1:10" ht="42.75" x14ac:dyDescent="0.2">
      <c r="A452" s="27">
        <v>449</v>
      </c>
      <c r="B452" s="39" t="str">
        <f>VLOOKUP(D452,'חלוקת אחוזים לכל רמת קטגוריה'!$D$3:$J$69,3,0)</f>
        <v>מכשור משרדי ואביזרי שולחן</v>
      </c>
      <c r="C452" s="39" t="str">
        <f>VLOOKUP(D452,'חלוקת אחוזים לכל רמת קטגוריה'!$D$3:$J$69,2,0)</f>
        <v>שונות</v>
      </c>
      <c r="D452" s="27" t="str">
        <f>VLOOKUP(A452,מכרז!$A$5:$I$587,2,0)</f>
        <v>שונות</v>
      </c>
      <c r="E452" s="88">
        <f>VLOOKUP(D452,'חלוקת אחוזים לכל רמת קטגוריה'!$D$3:$J$69,7,0)</f>
        <v>5.9374999999999999E-4</v>
      </c>
      <c r="F452" s="27" t="str">
        <f>VLOOKUP(A452,מכרז!$A$5:$I$587,3,0)</f>
        <v xml:space="preserve">אקדח קידוד שורות 8 ספרות </v>
      </c>
      <c r="G452" s="27" t="str">
        <f>VLOOKUP(A452,מכרז!$A$5:$I$587,4,0)</f>
        <v>אקדח קידוד    2שורות 8 ספרות   הפעלה פשוטה ונוחה לעבודה מאומצת גוף פלסטיק קשיח</v>
      </c>
      <c r="H452" s="27">
        <f>VLOOKUP(A452,מכרז!$A$5:$I$587,5,0)</f>
        <v>0</v>
      </c>
      <c r="I452" s="27" t="str">
        <f>VLOOKUP(A452,מכרז!$A$5:$I$587,7,0)</f>
        <v>יח'</v>
      </c>
      <c r="J452" s="26">
        <f>VLOOKUP(A452,מכרז!$A$5:$I$587,8,0)</f>
        <v>234.41431034482758</v>
      </c>
    </row>
    <row r="453" spans="1:10" ht="14.25" customHeight="1" x14ac:dyDescent="0.2">
      <c r="A453" s="27">
        <v>450</v>
      </c>
      <c r="B453" s="39" t="str">
        <f>VLOOKUP(D453,'חלוקת אחוזים לכל רמת קטגוריה'!$D$3:$J$69,3,0)</f>
        <v>מכשור משרדי ואביזרי שולחן</v>
      </c>
      <c r="C453" s="39" t="str">
        <f>VLOOKUP(D453,'חלוקת אחוזים לכל רמת קטגוריה'!$D$3:$J$69,2,0)</f>
        <v>שונות</v>
      </c>
      <c r="D453" s="27" t="str">
        <f>VLOOKUP(A453,מכרז!$A$5:$I$587,2,0)</f>
        <v>שונות</v>
      </c>
      <c r="E453" s="88">
        <f>VLOOKUP(D453,'חלוקת אחוזים לכל רמת קטגוריה'!$D$3:$J$69,7,0)</f>
        <v>5.9374999999999999E-4</v>
      </c>
      <c r="F453" s="27" t="str">
        <f>VLOOKUP(A453,מכרז!$A$5:$I$587,3,0)</f>
        <v xml:space="preserve">מדבקות לאקדח קידוד שתי  שורות </v>
      </c>
      <c r="G453" s="27" t="str">
        <f>VLOOKUP(A453,מכרז!$A$5:$I$587,4,0)</f>
        <v xml:space="preserve">מדבקות לאקדח קידוד שתי  שורות </v>
      </c>
      <c r="H453" s="27">
        <f>VLOOKUP(A453,מכרז!$A$5:$I$587,5,0)</f>
        <v>0</v>
      </c>
      <c r="I453" s="27" t="str">
        <f>VLOOKUP(A453,מכרז!$A$5:$I$587,7,0)</f>
        <v>יח'</v>
      </c>
      <c r="J453" s="26">
        <f>VLOOKUP(A453,מכרז!$A$5:$I$587,8,0)</f>
        <v>2.5836206896551737</v>
      </c>
    </row>
    <row r="454" spans="1:10" ht="42.75" x14ac:dyDescent="0.2">
      <c r="A454" s="27">
        <v>451</v>
      </c>
      <c r="B454" s="39" t="str">
        <f>VLOOKUP(D454,'חלוקת אחוזים לכל רמת קטגוריה'!$D$3:$J$69,3,0)</f>
        <v>מכשור משרדי ואביזרי שולחן</v>
      </c>
      <c r="C454" s="39" t="str">
        <f>VLOOKUP(D454,'חלוקת אחוזים לכל רמת קטגוריה'!$D$3:$J$69,2,0)</f>
        <v>שונות</v>
      </c>
      <c r="D454" s="27" t="str">
        <f>VLOOKUP(A454,מכרז!$A$5:$I$587,2,0)</f>
        <v>שונות</v>
      </c>
      <c r="E454" s="88">
        <f>VLOOKUP(D454,'חלוקת אחוזים לכל רמת קטגוריה'!$D$3:$J$69,7,0)</f>
        <v>5.9374999999999999E-4</v>
      </c>
      <c r="F454" s="27" t="str">
        <f>VLOOKUP(A454,מכרז!$A$5:$I$587,3,0)</f>
        <v>תג שם  פלסטיק קשיח עם חור מארך.</v>
      </c>
      <c r="G454" s="27" t="str">
        <f>VLOOKUP(A454,מכרז!$A$5:$I$587,4,0)</f>
        <v>תג שם  פלסטיק קשיח עם חור מארך.לשליפה מהירה</v>
      </c>
      <c r="H454" s="27">
        <f>VLOOKUP(A454,מכרז!$A$5:$I$587,5,0)</f>
        <v>0</v>
      </c>
      <c r="I454" s="27" t="str">
        <f>VLOOKUP(A454,מכרז!$A$5:$I$587,7,0)</f>
        <v>יח'</v>
      </c>
      <c r="J454" s="26">
        <f>VLOOKUP(A454,מכרז!$A$5:$I$587,8,0)</f>
        <v>1.7270689655172415</v>
      </c>
    </row>
    <row r="455" spans="1:10" ht="42.75" x14ac:dyDescent="0.2">
      <c r="A455" s="27">
        <v>452</v>
      </c>
      <c r="B455" s="39" t="str">
        <f>VLOOKUP(D455,'חלוקת אחוזים לכל רמת קטגוריה'!$D$3:$J$69,3,0)</f>
        <v>מכשור משרדי ואביזרי שולחן</v>
      </c>
      <c r="C455" s="39" t="str">
        <f>VLOOKUP(D455,'חלוקת אחוזים לכל רמת קטגוריה'!$D$3:$J$69,2,0)</f>
        <v>שונות</v>
      </c>
      <c r="D455" s="27" t="str">
        <f>VLOOKUP(A455,מכרז!$A$5:$I$587,2,0)</f>
        <v>שונות</v>
      </c>
      <c r="E455" s="88">
        <f>VLOOKUP(D455,'חלוקת אחוזים לכל רמת קטגוריה'!$D$3:$J$69,7,0)</f>
        <v>5.9374999999999999E-4</v>
      </c>
      <c r="F455" s="27" t="str">
        <f>VLOOKUP(A455,מכרז!$A$5:$I$587,3,0)</f>
        <v>קליפס לתג שם יו יו</v>
      </c>
      <c r="G455" s="27" t="str">
        <f>VLOOKUP(A455,מכרז!$A$5:$I$587,4,0)</f>
        <v>קליפס לתג שם יו יו נשלף בקלות , קפיצי, חוט באורך 90 ס"מ , ניתן לחיבור לתגי שם בגדלים שונים</v>
      </c>
      <c r="H455" s="27">
        <f>VLOOKUP(A455,מכרז!$A$5:$I$587,5,0)</f>
        <v>0</v>
      </c>
      <c r="I455" s="27" t="str">
        <f>VLOOKUP(A455,מכרז!$A$5:$I$587,7,0)</f>
        <v>יח'</v>
      </c>
      <c r="J455" s="26">
        <f>VLOOKUP(A455,מכרז!$A$5:$I$587,8,0)</f>
        <v>2.784310344827587</v>
      </c>
    </row>
    <row r="456" spans="1:10" ht="42.75" x14ac:dyDescent="0.2">
      <c r="A456" s="27">
        <v>453</v>
      </c>
      <c r="B456" s="39" t="str">
        <f>VLOOKUP(D456,'חלוקת אחוזים לכל רמת קטגוריה'!$D$3:$J$69,3,0)</f>
        <v>מכשור משרדי ואביזרי שולחן</v>
      </c>
      <c r="C456" s="39" t="str">
        <f>VLOOKUP(D456,'חלוקת אחוזים לכל רמת קטגוריה'!$D$3:$J$69,2,0)</f>
        <v>שונות</v>
      </c>
      <c r="D456" s="27" t="str">
        <f>VLOOKUP(A456,מכרז!$A$5:$I$587,2,0)</f>
        <v>שונות</v>
      </c>
      <c r="E456" s="88">
        <f>VLOOKUP(D456,'חלוקת אחוזים לכל רמת קטגוריה'!$D$3:$J$69,7,0)</f>
        <v>5.9374999999999999E-4</v>
      </c>
      <c r="F456" s="27" t="str">
        <f>VLOOKUP(A456,מכרז!$A$5:$I$587,3,0)</f>
        <v>כן עץ צר לציור-גובה 160*רוחב 60 (710)</v>
      </c>
      <c r="G456" s="27" t="str">
        <f>VLOOKUP(A456,מכרז!$A$5:$I$587,4,0)</f>
        <v>כן עץ צר לציור-גובה 160*רוחב 60 (710)</v>
      </c>
      <c r="H456" s="27">
        <f>VLOOKUP(A456,מכרז!$A$5:$I$587,5,0)</f>
        <v>0</v>
      </c>
      <c r="I456" s="27" t="str">
        <f>VLOOKUP(A456,מכרז!$A$5:$I$587,7,0)</f>
        <v>יח'</v>
      </c>
      <c r="J456" s="26">
        <f>VLOOKUP(A456,מכרז!$A$5:$I$587,8,0)</f>
        <v>94.114396551724141</v>
      </c>
    </row>
    <row r="457" spans="1:10" ht="42.75" x14ac:dyDescent="0.2">
      <c r="A457" s="27">
        <v>454</v>
      </c>
      <c r="B457" s="39" t="str">
        <f>VLOOKUP(D457,'חלוקת אחוזים לכל רמת קטגוריה'!$D$3:$J$69,3,0)</f>
        <v>מכשור משרדי ואביזרי שולחן</v>
      </c>
      <c r="C457" s="39" t="str">
        <f>VLOOKUP(D457,'חלוקת אחוזים לכל רמת קטגוריה'!$D$3:$J$69,2,0)</f>
        <v>שונות</v>
      </c>
      <c r="D457" s="27" t="str">
        <f>VLOOKUP(A457,מכרז!$A$5:$I$587,2,0)</f>
        <v>שונות</v>
      </c>
      <c r="E457" s="88">
        <f>VLOOKUP(D457,'חלוקת אחוזים לכל רמת קטגוריה'!$D$3:$J$69,7,0)</f>
        <v>5.9374999999999999E-4</v>
      </c>
      <c r="F457" s="27" t="str">
        <f>VLOOKUP(A457,מכרז!$A$5:$I$587,3,0)</f>
        <v>ניילון עבה רוחב 2 מ',גליל 100 מ'.120 מיק</v>
      </c>
      <c r="G457" s="27" t="str">
        <f>VLOOKUP(A457,מכרז!$A$5:$I$587,4,0)</f>
        <v>ניילון  שקוף עבה רוחב 2 מ',גליל 100 מ'.120 מיק</v>
      </c>
      <c r="H457" s="27">
        <f>VLOOKUP(A457,מכרז!$A$5:$I$587,5,0)</f>
        <v>0</v>
      </c>
      <c r="I457" s="27" t="str">
        <f>VLOOKUP(A457,מכרז!$A$5:$I$587,7,0)</f>
        <v>יח'</v>
      </c>
      <c r="J457" s="26">
        <f>VLOOKUP(A457,מכרז!$A$5:$I$587,8,0)</f>
        <v>210.35482758620697</v>
      </c>
    </row>
    <row r="458" spans="1:10" ht="42.75" x14ac:dyDescent="0.2">
      <c r="A458" s="27">
        <v>455</v>
      </c>
      <c r="B458" s="39" t="str">
        <f>VLOOKUP(D458,'חלוקת אחוזים לכל רמת קטגוריה'!$D$3:$J$69,3,0)</f>
        <v>מכשור משרדי ואביזרי שולחן</v>
      </c>
      <c r="C458" s="39" t="str">
        <f>VLOOKUP(D458,'חלוקת אחוזים לכל רמת קטגוריה'!$D$3:$J$69,2,0)</f>
        <v>שונות</v>
      </c>
      <c r="D458" s="27" t="str">
        <f>VLOOKUP(A458,מכרז!$A$5:$I$587,2,0)</f>
        <v>שונות</v>
      </c>
      <c r="E458" s="88">
        <f>VLOOKUP(D458,'חלוקת אחוזים לכל רמת קטגוריה'!$D$3:$J$69,7,0)</f>
        <v>5.9374999999999999E-4</v>
      </c>
      <c r="F458" s="27" t="str">
        <f>VLOOKUP(A458,מכרז!$A$5:$I$587,3,0)</f>
        <v xml:space="preserve">מכונת למינציה פוטו A3 מקצועית </v>
      </c>
      <c r="G458" s="27" t="str">
        <f>VLOOKUP(A458,מכרז!$A$5:$I$587,4,0)</f>
        <v xml:space="preserve">מכונת למינציה פוטו A3 מקצועית </v>
      </c>
      <c r="H458" s="27">
        <f>VLOOKUP(A458,מכרז!$A$5:$I$587,5,0)</f>
        <v>0</v>
      </c>
      <c r="I458" s="27" t="str">
        <f>VLOOKUP(A458,מכרז!$A$5:$I$587,7,0)</f>
        <v>יח'</v>
      </c>
      <c r="J458" s="26">
        <f>VLOOKUP(A458,מכרז!$A$5:$I$587,8,0)</f>
        <v>281.62810344827591</v>
      </c>
    </row>
    <row r="459" spans="1:10" ht="28.5" x14ac:dyDescent="0.2">
      <c r="A459" s="27">
        <v>456</v>
      </c>
      <c r="B459" s="39" t="str">
        <f>VLOOKUP(D459,'חלוקת אחוזים לכל רמת קטגוריה'!$D$3:$J$69,3,0)</f>
        <v>תיקים וקלסרים</v>
      </c>
      <c r="C459" s="39" t="str">
        <f>VLOOKUP(D459,'חלוקת אחוזים לכל רמת קטגוריה'!$D$3:$J$69,2,0)</f>
        <v>תיקים וסדרנים</v>
      </c>
      <c r="D459" s="27" t="str">
        <f>VLOOKUP(A459,מכרז!$A$5:$I$587,2,0)</f>
        <v>מנגנון</v>
      </c>
      <c r="E459" s="88">
        <f>VLOOKUP(D459,'חלוקת אחוזים לכל רמת קטגוריה'!$D$3:$J$69,7,0)</f>
        <v>1E-4</v>
      </c>
      <c r="F459" s="27" t="str">
        <f>VLOOKUP(A459,מכרז!$A$5:$I$587,3,0)</f>
        <v xml:space="preserve">מנגנון לקופסת קרטון </v>
      </c>
      <c r="G459" s="27" t="str">
        <f>VLOOKUP(A459,מכרז!$A$5:$I$587,4,0)</f>
        <v>מנגנון לקופסת קרטון לגניזה</v>
      </c>
      <c r="H459" s="27">
        <f>VLOOKUP(A459,מכרז!$A$5:$I$587,5,0)</f>
        <v>0</v>
      </c>
      <c r="I459" s="27" t="str">
        <f>VLOOKUP(A459,מכרז!$A$5:$I$587,7,0)</f>
        <v>יח'</v>
      </c>
      <c r="J459" s="26">
        <f>VLOOKUP(A459,מכרז!$A$5:$I$587,8,0)</f>
        <v>3.3180000000000005</v>
      </c>
    </row>
    <row r="460" spans="1:10" ht="14.25" customHeight="1" x14ac:dyDescent="0.2">
      <c r="A460" s="27">
        <v>457</v>
      </c>
      <c r="B460" s="39" t="str">
        <f>VLOOKUP(D460,'חלוקת אחוזים לכל רמת קטגוריה'!$D$3:$J$69,3,0)</f>
        <v>תיקים וקלסרים</v>
      </c>
      <c r="C460" s="39" t="str">
        <f>VLOOKUP(D460,'חלוקת אחוזים לכל רמת קטגוריה'!$D$3:$J$69,2,0)</f>
        <v>תיקים וסדרנים</v>
      </c>
      <c r="D460" s="27" t="str">
        <f>VLOOKUP(A460,מכרז!$A$5:$I$587,2,0)</f>
        <v>סדרנים</v>
      </c>
      <c r="E460" s="88">
        <f>VLOOKUP(D460,'חלוקת אחוזים לכל רמת קטגוריה'!$D$3:$J$69,7,0)</f>
        <v>5.8823529411764712E-4</v>
      </c>
      <c r="F460" s="27" t="str">
        <f>VLOOKUP(A460,מכרז!$A$5:$I$587,3,0)</f>
        <v>תיק הרמוניקה פוליו1/31 קרטון עם למינציה</v>
      </c>
      <c r="G460" s="27" t="str">
        <f>VLOOKUP(A460,מכרז!$A$5:$I$587,4,0)</f>
        <v>תיק הרמוניקה פוליו 31 תאים עשוי מקרטון עם למינציה</v>
      </c>
      <c r="H460" s="27">
        <f>VLOOKUP(A460,מכרז!$A$5:$I$587,5,0)</f>
        <v>0</v>
      </c>
      <c r="I460" s="27" t="str">
        <f>VLOOKUP(A460,מכרז!$A$5:$I$587,7,0)</f>
        <v>יח'</v>
      </c>
      <c r="J460" s="26">
        <f>VLOOKUP(A460,מכרז!$A$5:$I$587,8,0)</f>
        <v>25.200000000000003</v>
      </c>
    </row>
    <row r="461" spans="1:10" ht="28.5" x14ac:dyDescent="0.2">
      <c r="A461" s="27">
        <v>458</v>
      </c>
      <c r="B461" s="39" t="str">
        <f>VLOOKUP(D461,'חלוקת אחוזים לכל רמת קטגוריה'!$D$3:$J$69,3,0)</f>
        <v>תיקים וקלסרים</v>
      </c>
      <c r="C461" s="39" t="str">
        <f>VLOOKUP(D461,'חלוקת אחוזים לכל רמת קטגוריה'!$D$3:$J$69,2,0)</f>
        <v>תיקים וסדרנים</v>
      </c>
      <c r="D461" s="27" t="str">
        <f>VLOOKUP(A461,מכרז!$A$5:$I$587,2,0)</f>
        <v>סדרנים</v>
      </c>
      <c r="E461" s="88">
        <f>VLOOKUP(D461,'חלוקת אחוזים לכל רמת קטגוריה'!$D$3:$J$69,7,0)</f>
        <v>5.8823529411764712E-4</v>
      </c>
      <c r="F461" s="27" t="str">
        <f>VLOOKUP(A461,מכרז!$A$5:$I$587,3,0)</f>
        <v>תיק הרמוניקה פוליו פלסטיק 1/12</v>
      </c>
      <c r="G461" s="27" t="str">
        <f>VLOOKUP(A461,מכרז!$A$5:$I$587,4,0)</f>
        <v>תיק הרמוניקה פוליו 12 תאים עשוי מפלסטיק</v>
      </c>
      <c r="H461" s="27">
        <f>VLOOKUP(A461,מכרז!$A$5:$I$587,5,0)</f>
        <v>0</v>
      </c>
      <c r="I461" s="27" t="str">
        <f>VLOOKUP(A461,מכרז!$A$5:$I$587,7,0)</f>
        <v>יח'</v>
      </c>
      <c r="J461" s="26">
        <f>VLOOKUP(A461,מכרז!$A$5:$I$587,8,0)</f>
        <v>9.4500000000000011</v>
      </c>
    </row>
    <row r="462" spans="1:10" ht="28.5" x14ac:dyDescent="0.2">
      <c r="A462" s="27">
        <v>459</v>
      </c>
      <c r="B462" s="39" t="str">
        <f>VLOOKUP(D462,'חלוקת אחוזים לכל רמת קטגוריה'!$D$3:$J$69,3,0)</f>
        <v>תיקים וקלסרים</v>
      </c>
      <c r="C462" s="39" t="str">
        <f>VLOOKUP(D462,'חלוקת אחוזים לכל רמת קטגוריה'!$D$3:$J$69,2,0)</f>
        <v>תיקים וסדרנים</v>
      </c>
      <c r="D462" s="27" t="str">
        <f>VLOOKUP(A462,מכרז!$A$5:$I$587,2,0)</f>
        <v>סדרנים</v>
      </c>
      <c r="E462" s="88">
        <f>VLOOKUP(D462,'חלוקת אחוזים לכל רמת קטגוריה'!$D$3:$J$69,7,0)</f>
        <v>5.8823529411764712E-4</v>
      </c>
      <c r="F462" s="27" t="str">
        <f>VLOOKUP(A462,מכרז!$A$5:$I$587,3,0)</f>
        <v>תיק הרמוניקה פוליו פלסטיק 1/22</v>
      </c>
      <c r="G462" s="27" t="str">
        <f>VLOOKUP(A462,מכרז!$A$5:$I$587,4,0)</f>
        <v>תיק הרמוניקה פוליו 22 תאים עשוי מפלסטיק</v>
      </c>
      <c r="H462" s="27">
        <f>VLOOKUP(A462,מכרז!$A$5:$I$587,5,0)</f>
        <v>0</v>
      </c>
      <c r="I462" s="27" t="str">
        <f>VLOOKUP(A462,מכרז!$A$5:$I$587,7,0)</f>
        <v>יח'</v>
      </c>
      <c r="J462" s="26">
        <f>VLOOKUP(A462,מכרז!$A$5:$I$587,8,0)</f>
        <v>11.755800000000001</v>
      </c>
    </row>
    <row r="463" spans="1:10" ht="28.5" x14ac:dyDescent="0.2">
      <c r="A463" s="27">
        <v>460</v>
      </c>
      <c r="B463" s="39" t="str">
        <f>VLOOKUP(D463,'חלוקת אחוזים לכל רמת קטגוריה'!$D$3:$J$69,3,0)</f>
        <v>תיקים וקלסרים</v>
      </c>
      <c r="C463" s="39" t="str">
        <f>VLOOKUP(D463,'חלוקת אחוזים לכל רמת קטגוריה'!$D$3:$J$69,2,0)</f>
        <v>תיקים וסדרנים</v>
      </c>
      <c r="D463" s="27" t="str">
        <f>VLOOKUP(A463,מכרז!$A$5:$I$587,2,0)</f>
        <v>סדרנים</v>
      </c>
      <c r="E463" s="88">
        <f>VLOOKUP(D463,'חלוקת אחוזים לכל רמת קטגוריה'!$D$3:$J$69,7,0)</f>
        <v>5.8823529411764712E-4</v>
      </c>
      <c r="F463" s="27" t="str">
        <f>VLOOKUP(A463,מכרז!$A$5:$I$587,3,0)</f>
        <v>תיק הרמוניקה פוליו פלסטיק 1/31</v>
      </c>
      <c r="G463" s="27" t="str">
        <f>VLOOKUP(A463,מכרז!$A$5:$I$587,4,0)</f>
        <v>תיק הרמוניקה פוליו 31 תאים עשוי מפלסטיק</v>
      </c>
      <c r="H463" s="27">
        <f>VLOOKUP(A463,מכרז!$A$5:$I$587,5,0)</f>
        <v>0</v>
      </c>
      <c r="I463" s="27" t="str">
        <f>VLOOKUP(A463,מכרז!$A$5:$I$587,7,0)</f>
        <v>יח'</v>
      </c>
      <c r="J463" s="26">
        <f>VLOOKUP(A463,מכרז!$A$5:$I$587,8,0)</f>
        <v>18.0075</v>
      </c>
    </row>
    <row r="464" spans="1:10" ht="28.5" x14ac:dyDescent="0.2">
      <c r="A464" s="27">
        <v>461</v>
      </c>
      <c r="B464" s="39" t="str">
        <f>VLOOKUP(D464,'חלוקת אחוזים לכל רמת קטגוריה'!$D$3:$J$69,3,0)</f>
        <v>תיקים וקלסרים</v>
      </c>
      <c r="C464" s="39" t="str">
        <f>VLOOKUP(D464,'חלוקת אחוזים לכל רמת קטגוריה'!$D$3:$J$69,2,0)</f>
        <v>תיקים וסדרנים</v>
      </c>
      <c r="D464" s="27" t="str">
        <f>VLOOKUP(A464,מכרז!$A$5:$I$587,2,0)</f>
        <v>סדרנים</v>
      </c>
      <c r="E464" s="88">
        <f>VLOOKUP(D464,'חלוקת אחוזים לכל רמת קטגוריה'!$D$3:$J$69,7,0)</f>
        <v>5.8823529411764712E-4</v>
      </c>
      <c r="F464" s="27" t="str">
        <f>VLOOKUP(A464,מכרז!$A$5:$I$587,3,0)</f>
        <v>סדרן מנילה 1/7</v>
      </c>
      <c r="G464" s="27" t="str">
        <f>VLOOKUP(A464,מכרז!$A$5:$I$587,4,0)</f>
        <v>סדרן מנילה לסידור ניירת 1-7 נושאים</v>
      </c>
      <c r="H464" s="27">
        <f>VLOOKUP(A464,מכרז!$A$5:$I$587,5,0)</f>
        <v>0</v>
      </c>
      <c r="I464" s="27" t="str">
        <f>VLOOKUP(A464,מכרז!$A$5:$I$587,7,0)</f>
        <v>יח'</v>
      </c>
      <c r="J464" s="26">
        <f>VLOOKUP(A464,מכרז!$A$5:$I$587,8,0)</f>
        <v>2.5158000000000005</v>
      </c>
    </row>
    <row r="465" spans="1:10" ht="14.25" customHeight="1" x14ac:dyDescent="0.2">
      <c r="A465" s="27">
        <v>462</v>
      </c>
      <c r="B465" s="39" t="str">
        <f>VLOOKUP(D465,'חלוקת אחוזים לכל רמת קטגוריה'!$D$3:$J$69,3,0)</f>
        <v>תיקים וקלסרים</v>
      </c>
      <c r="C465" s="39" t="str">
        <f>VLOOKUP(D465,'חלוקת אחוזים לכל רמת קטגוריה'!$D$3:$J$69,2,0)</f>
        <v>תיקים וסדרנים</v>
      </c>
      <c r="D465" s="27" t="str">
        <f>VLOOKUP(A465,מכרז!$A$5:$I$587,2,0)</f>
        <v>סדרנים</v>
      </c>
      <c r="E465" s="88">
        <f>VLOOKUP(D465,'חלוקת אחוזים לכל רמת קטגוריה'!$D$3:$J$69,7,0)</f>
        <v>5.8823529411764712E-4</v>
      </c>
      <c r="F465" s="27" t="str">
        <f>VLOOKUP(A465,מכרז!$A$5:$I$587,3,0)</f>
        <v>סדרן מנילה 1/12</v>
      </c>
      <c r="G465" s="27" t="str">
        <f>VLOOKUP(A465,מכרז!$A$5:$I$587,4,0)</f>
        <v>סדרן מנילה לסידור ניירת 1-12 נושאים</v>
      </c>
      <c r="H465" s="27">
        <f>VLOOKUP(A465,מכרז!$A$5:$I$587,5,0)</f>
        <v>0</v>
      </c>
      <c r="I465" s="27" t="str">
        <f>VLOOKUP(A465,מכרז!$A$5:$I$587,7,0)</f>
        <v>יח'</v>
      </c>
      <c r="J465" s="26">
        <f>VLOOKUP(A465,מכרז!$A$5:$I$587,8,0)</f>
        <v>2.9358000000000004</v>
      </c>
    </row>
    <row r="466" spans="1:10" ht="28.5" x14ac:dyDescent="0.2">
      <c r="A466" s="27">
        <v>463</v>
      </c>
      <c r="B466" s="39" t="str">
        <f>VLOOKUP(D466,'חלוקת אחוזים לכל רמת קטגוריה'!$D$3:$J$69,3,0)</f>
        <v>תיקים וקלסרים</v>
      </c>
      <c r="C466" s="39" t="str">
        <f>VLOOKUP(D466,'חלוקת אחוזים לכל רמת קטגוריה'!$D$3:$J$69,2,0)</f>
        <v>תיקים וסדרנים</v>
      </c>
      <c r="D466" s="27" t="str">
        <f>VLOOKUP(A466,מכרז!$A$5:$I$587,2,0)</f>
        <v>סדרנים</v>
      </c>
      <c r="E466" s="88">
        <f>VLOOKUP(D466,'חלוקת אחוזים לכל רמת קטגוריה'!$D$3:$J$69,7,0)</f>
        <v>5.8823529411764712E-4</v>
      </c>
      <c r="F466" s="27" t="str">
        <f>VLOOKUP(A466,מכרז!$A$5:$I$587,3,0)</f>
        <v>סדרן מנילה 1/31</v>
      </c>
      <c r="G466" s="27" t="str">
        <f>VLOOKUP(A466,מכרז!$A$5:$I$587,4,0)</f>
        <v>סדרן מנילה לסידור ניירת 1-31 נושאים</v>
      </c>
      <c r="H466" s="27">
        <f>VLOOKUP(A466,מכרז!$A$5:$I$587,5,0)</f>
        <v>0</v>
      </c>
      <c r="I466" s="27" t="str">
        <f>VLOOKUP(A466,מכרז!$A$5:$I$587,7,0)</f>
        <v>יח'</v>
      </c>
      <c r="J466" s="26">
        <f>VLOOKUP(A466,מכרז!$A$5:$I$587,8,0)</f>
        <v>6.1110000000000015</v>
      </c>
    </row>
    <row r="467" spans="1:10" ht="28.5" x14ac:dyDescent="0.2">
      <c r="A467" s="27">
        <v>464</v>
      </c>
      <c r="B467" s="39" t="str">
        <f>VLOOKUP(D467,'חלוקת אחוזים לכל רמת קטגוריה'!$D$3:$J$69,3,0)</f>
        <v>תיקים וקלסרים</v>
      </c>
      <c r="C467" s="39" t="str">
        <f>VLOOKUP(D467,'חלוקת אחוזים לכל רמת קטגוריה'!$D$3:$J$69,2,0)</f>
        <v>תיקים וסדרנים</v>
      </c>
      <c r="D467" s="27" t="str">
        <f>VLOOKUP(A467,מכרז!$A$5:$I$587,2,0)</f>
        <v>סדרנים</v>
      </c>
      <c r="E467" s="88">
        <f>VLOOKUP(D467,'חלוקת אחוזים לכל רמת קטגוריה'!$D$3:$J$69,7,0)</f>
        <v>5.8823529411764712E-4</v>
      </c>
      <c r="F467" s="27" t="str">
        <f>VLOOKUP(A467,מכרז!$A$5:$I$587,3,0)</f>
        <v xml:space="preserve"> סדרן מנילה א*ב</v>
      </c>
      <c r="G467" s="27" t="str">
        <f>VLOOKUP(A467,מכרז!$A$5:$I$587,4,0)</f>
        <v>סדרן מנילה לסידור ניירת א'-ב' נושאים</v>
      </c>
      <c r="H467" s="27">
        <f>VLOOKUP(A467,מכרז!$A$5:$I$587,5,0)</f>
        <v>0</v>
      </c>
      <c r="I467" s="27" t="str">
        <f>VLOOKUP(A467,מכרז!$A$5:$I$587,7,0)</f>
        <v>יח'</v>
      </c>
      <c r="J467" s="26">
        <f>VLOOKUP(A467,מכרז!$A$5:$I$587,8,0)</f>
        <v>5.0358000000000001</v>
      </c>
    </row>
    <row r="468" spans="1:10" ht="28.5" x14ac:dyDescent="0.2">
      <c r="A468" s="27">
        <v>465</v>
      </c>
      <c r="B468" s="39" t="str">
        <f>VLOOKUP(D468,'חלוקת אחוזים לכל רמת קטגוריה'!$D$3:$J$69,3,0)</f>
        <v>תיקים וקלסרים</v>
      </c>
      <c r="C468" s="39" t="str">
        <f>VLOOKUP(D468,'חלוקת אחוזים לכל רמת קטגוריה'!$D$3:$J$69,2,0)</f>
        <v>תיקים וסדרנים</v>
      </c>
      <c r="D468" s="27" t="str">
        <f>VLOOKUP(A468,מכרז!$A$5:$I$587,2,0)</f>
        <v>סדרנים</v>
      </c>
      <c r="E468" s="88">
        <f>VLOOKUP(D468,'חלוקת אחוזים לכל רמת קטגוריה'!$D$3:$J$69,7,0)</f>
        <v>5.8823529411764712E-4</v>
      </c>
      <c r="F468" s="27" t="str">
        <f>VLOOKUP(A468,מכרז!$A$5:$I$587,3,0)</f>
        <v>סדרן  1-7 מכורך</v>
      </c>
      <c r="G468" s="27" t="str">
        <f>VLOOKUP(A468,מכרז!$A$5:$I$587,4,0)</f>
        <v>סדרן בכריכה קשה , A4, אינדקס בחזית , 1-7</v>
      </c>
      <c r="H468" s="27">
        <f>VLOOKUP(A468,מכרז!$A$5:$I$587,5,0)</f>
        <v>0</v>
      </c>
      <c r="I468" s="27" t="str">
        <f>VLOOKUP(A468,מכרז!$A$5:$I$587,7,0)</f>
        <v>יח'</v>
      </c>
      <c r="J468" s="26">
        <f>VLOOKUP(A468,מכרז!$A$5:$I$587,8,0)</f>
        <v>7.5558000000000014</v>
      </c>
    </row>
    <row r="469" spans="1:10" ht="28.5" x14ac:dyDescent="0.2">
      <c r="A469" s="27">
        <v>466</v>
      </c>
      <c r="B469" s="39" t="str">
        <f>VLOOKUP(D469,'חלוקת אחוזים לכל רמת קטגוריה'!$D$3:$J$69,3,0)</f>
        <v>תיקים וקלסרים</v>
      </c>
      <c r="C469" s="39" t="str">
        <f>VLOOKUP(D469,'חלוקת אחוזים לכל רמת קטגוריה'!$D$3:$J$69,2,0)</f>
        <v>תיקים וסדרנים</v>
      </c>
      <c r="D469" s="27" t="str">
        <f>VLOOKUP(A469,מכרז!$A$5:$I$587,2,0)</f>
        <v>סדרנים</v>
      </c>
      <c r="E469" s="88">
        <f>VLOOKUP(D469,'חלוקת אחוזים לכל רמת קטגוריה'!$D$3:$J$69,7,0)</f>
        <v>5.8823529411764712E-4</v>
      </c>
      <c r="F469" s="27" t="str">
        <f>VLOOKUP(A469,מכרז!$A$5:$I$587,3,0)</f>
        <v>סדרן  1-12 מכורך</v>
      </c>
      <c r="G469" s="27" t="str">
        <f>VLOOKUP(A469,מכרז!$A$5:$I$587,4,0)</f>
        <v>סדרן בכריכה קשה , A4, אינדקס בחזית , 1-12</v>
      </c>
      <c r="H469" s="27">
        <f>VLOOKUP(A469,מכרז!$A$5:$I$587,5,0)</f>
        <v>0</v>
      </c>
      <c r="I469" s="27" t="str">
        <f>VLOOKUP(A469,מכרז!$A$5:$I$587,7,0)</f>
        <v>יח'</v>
      </c>
      <c r="J469" s="26">
        <f>VLOOKUP(A469,מכרז!$A$5:$I$587,8,0)</f>
        <v>9.2358000000000011</v>
      </c>
    </row>
    <row r="470" spans="1:10" ht="28.5" x14ac:dyDescent="0.2">
      <c r="A470" s="27">
        <v>467</v>
      </c>
      <c r="B470" s="39" t="str">
        <f>VLOOKUP(D470,'חלוקת אחוזים לכל רמת קטגוריה'!$D$3:$J$69,3,0)</f>
        <v>תיקים וקלסרים</v>
      </c>
      <c r="C470" s="39" t="str">
        <f>VLOOKUP(D470,'חלוקת אחוזים לכל רמת קטגוריה'!$D$3:$J$69,2,0)</f>
        <v>תיקים וסדרנים</v>
      </c>
      <c r="D470" s="27" t="str">
        <f>VLOOKUP(A470,מכרז!$A$5:$I$587,2,0)</f>
        <v>סדרנים</v>
      </c>
      <c r="E470" s="88">
        <f>VLOOKUP(D470,'חלוקת אחוזים לכל רמת קטגוריה'!$D$3:$J$69,7,0)</f>
        <v>5.8823529411764712E-4</v>
      </c>
      <c r="F470" s="27" t="str">
        <f>VLOOKUP(A470,מכרז!$A$5:$I$587,3,0)</f>
        <v>סדרן  1-31 מכורך</v>
      </c>
      <c r="G470" s="27" t="str">
        <f>VLOOKUP(A470,מכרז!$A$5:$I$587,4,0)</f>
        <v>סדרן בכריכה קשה , A4, אינדקס בחזית , 1-31</v>
      </c>
      <c r="H470" s="27">
        <f>VLOOKUP(A470,מכרז!$A$5:$I$587,5,0)</f>
        <v>0</v>
      </c>
      <c r="I470" s="27" t="str">
        <f>VLOOKUP(A470,מכרז!$A$5:$I$587,7,0)</f>
        <v>יח'</v>
      </c>
      <c r="J470" s="26">
        <f>VLOOKUP(A470,מכרז!$A$5:$I$587,8,0)</f>
        <v>25.200000000000003</v>
      </c>
    </row>
    <row r="471" spans="1:10" ht="28.5" x14ac:dyDescent="0.2">
      <c r="A471" s="27">
        <v>468</v>
      </c>
      <c r="B471" s="39" t="str">
        <f>VLOOKUP(D471,'חלוקת אחוזים לכל רמת קטגוריה'!$D$3:$J$69,3,0)</f>
        <v>תיקים וקלסרים</v>
      </c>
      <c r="C471" s="39" t="str">
        <f>VLOOKUP(D471,'חלוקת אחוזים לכל רמת קטגוריה'!$D$3:$J$69,2,0)</f>
        <v>תיקים וסדרנים</v>
      </c>
      <c r="D471" s="27" t="str">
        <f>VLOOKUP(A471,מכרז!$A$5:$I$587,2,0)</f>
        <v>סדרנים</v>
      </c>
      <c r="E471" s="88">
        <f>VLOOKUP(D471,'חלוקת אחוזים לכל רמת קטגוריה'!$D$3:$J$69,7,0)</f>
        <v>5.8823529411764712E-4</v>
      </c>
      <c r="F471" s="27" t="str">
        <f>VLOOKUP(A471,מכרז!$A$5:$I$587,3,0)</f>
        <v>סדרן מכורך למינציה פוליו א"ב</v>
      </c>
      <c r="G471" s="27" t="str">
        <f>VLOOKUP(A471,מכרז!$A$5:$I$587,4,0)</f>
        <v>סדרן בכריכה קשה , ציפוי למינציה, אינדקס בחזית, א-ת</v>
      </c>
      <c r="H471" s="27">
        <f>VLOOKUP(A471,מכרז!$A$5:$I$587,5,0)</f>
        <v>0</v>
      </c>
      <c r="I471" s="27" t="str">
        <f>VLOOKUP(A471,מכרז!$A$5:$I$587,7,0)</f>
        <v>יח'</v>
      </c>
      <c r="J471" s="26">
        <f>VLOOKUP(A471,מכרז!$A$5:$I$587,8,0)</f>
        <v>16.795800000000003</v>
      </c>
    </row>
    <row r="472" spans="1:10" ht="28.5" x14ac:dyDescent="0.2">
      <c r="A472" s="27">
        <v>469</v>
      </c>
      <c r="B472" s="39" t="str">
        <f>VLOOKUP(D472,'חלוקת אחוזים לכל רמת קטגוריה'!$D$3:$J$69,3,0)</f>
        <v>תיקים וקלסרים</v>
      </c>
      <c r="C472" s="39" t="str">
        <f>VLOOKUP(D472,'חלוקת אחוזים לכל רמת קטגוריה'!$D$3:$J$69,2,0)</f>
        <v>תיקים וסדרנים</v>
      </c>
      <c r="D472" s="27" t="str">
        <f>VLOOKUP(A472,מכרז!$A$5:$I$587,2,0)</f>
        <v>סדרנים</v>
      </c>
      <c r="E472" s="88">
        <f>VLOOKUP(D472,'חלוקת אחוזים לכל רמת קטגוריה'!$D$3:$J$69,7,0)</f>
        <v>5.8823529411764712E-4</v>
      </c>
      <c r="F472" s="27" t="str">
        <f>VLOOKUP(A472,מכרז!$A$5:$I$587,3,0)</f>
        <v>סדרן  1-7 עם קלפה מכורך</v>
      </c>
      <c r="G472" s="27" t="str">
        <f>VLOOKUP(A472,מכרז!$A$5:$I$587,4,0)</f>
        <v>סדרן בכריכה קשה , A4, אינדקס בחזית , 1-7</v>
      </c>
      <c r="H472" s="27">
        <f>VLOOKUP(A472,מכרז!$A$5:$I$587,5,0)</f>
        <v>0</v>
      </c>
      <c r="I472" s="27" t="str">
        <f>VLOOKUP(A472,מכרז!$A$5:$I$587,7,0)</f>
        <v>יח'</v>
      </c>
      <c r="J472" s="26">
        <f>VLOOKUP(A472,מכרז!$A$5:$I$587,8,0)</f>
        <v>11.1258</v>
      </c>
    </row>
    <row r="473" spans="1:10" ht="28.5" x14ac:dyDescent="0.2">
      <c r="A473" s="27">
        <v>470</v>
      </c>
      <c r="B473" s="39" t="str">
        <f>VLOOKUP(D473,'חלוקת אחוזים לכל רמת קטגוריה'!$D$3:$J$69,3,0)</f>
        <v>תיקים וקלסרים</v>
      </c>
      <c r="C473" s="39" t="str">
        <f>VLOOKUP(D473,'חלוקת אחוזים לכל רמת קטגוריה'!$D$3:$J$69,2,0)</f>
        <v>תיקים וסדרנים</v>
      </c>
      <c r="D473" s="27" t="str">
        <f>VLOOKUP(A473,מכרז!$A$5:$I$587,2,0)</f>
        <v>סדרנים</v>
      </c>
      <c r="E473" s="88">
        <f>VLOOKUP(D473,'חלוקת אחוזים לכל רמת קטגוריה'!$D$3:$J$69,7,0)</f>
        <v>5.8823529411764712E-4</v>
      </c>
      <c r="F473" s="27" t="str">
        <f>VLOOKUP(A473,מכרז!$A$5:$I$587,3,0)</f>
        <v>סדרן  1-12 עם קלפה מכורך</v>
      </c>
      <c r="G473" s="27" t="str">
        <f>VLOOKUP(A473,מכרז!$A$5:$I$587,4,0)</f>
        <v>סדרן בכריכה קשה , A4, אינדקס בחזית , 1-12</v>
      </c>
      <c r="H473" s="27">
        <f>VLOOKUP(A473,מכרז!$A$5:$I$587,5,0)</f>
        <v>0</v>
      </c>
      <c r="I473" s="27" t="str">
        <f>VLOOKUP(A473,מכרז!$A$5:$I$587,7,0)</f>
        <v>יח'</v>
      </c>
      <c r="J473" s="26">
        <f>VLOOKUP(A473,מכרז!$A$5:$I$587,8,0)</f>
        <v>14.065800000000001</v>
      </c>
    </row>
    <row r="474" spans="1:10" ht="28.5" x14ac:dyDescent="0.2">
      <c r="A474" s="27">
        <v>471</v>
      </c>
      <c r="B474" s="39" t="str">
        <f>VLOOKUP(D474,'חלוקת אחוזים לכל רמת קטגוריה'!$D$3:$J$69,3,0)</f>
        <v>תיקים וקלסרים</v>
      </c>
      <c r="C474" s="39" t="str">
        <f>VLOOKUP(D474,'חלוקת אחוזים לכל רמת קטגוריה'!$D$3:$J$69,2,0)</f>
        <v>תיקים וסדרנים</v>
      </c>
      <c r="D474" s="27" t="str">
        <f>VLOOKUP(A474,מכרז!$A$5:$I$587,2,0)</f>
        <v>סדרנים</v>
      </c>
      <c r="E474" s="88">
        <f>VLOOKUP(D474,'חלוקת אחוזים לכל רמת קטגוריה'!$D$3:$J$69,7,0)</f>
        <v>5.8823529411764712E-4</v>
      </c>
      <c r="F474" s="27" t="str">
        <f>VLOOKUP(A474,מכרז!$A$5:$I$587,3,0)</f>
        <v>סדרן 1-31 עם קלפה מכורך</v>
      </c>
      <c r="G474" s="27" t="str">
        <f>VLOOKUP(A474,מכרז!$A$5:$I$587,4,0)</f>
        <v>סדרן בכריכה קשה , A4, אינדקס בחזית , 1-31</v>
      </c>
      <c r="H474" s="27">
        <f>VLOOKUP(A474,מכרז!$A$5:$I$587,5,0)</f>
        <v>0</v>
      </c>
      <c r="I474" s="27" t="str">
        <f>VLOOKUP(A474,מכרז!$A$5:$I$587,7,0)</f>
        <v>יח'</v>
      </c>
      <c r="J474" s="26">
        <f>VLOOKUP(A474,מכרז!$A$5:$I$587,8,0)</f>
        <v>24.360000000000003</v>
      </c>
    </row>
    <row r="475" spans="1:10" ht="28.5" x14ac:dyDescent="0.2">
      <c r="A475" s="27">
        <v>472</v>
      </c>
      <c r="B475" s="39" t="str">
        <f>VLOOKUP(D475,'חלוקת אחוזים לכל רמת קטגוריה'!$D$3:$J$69,3,0)</f>
        <v>תיקים וקלסרים</v>
      </c>
      <c r="C475" s="39" t="str">
        <f>VLOOKUP(D475,'חלוקת אחוזים לכל רמת קטגוריה'!$D$3:$J$69,2,0)</f>
        <v>תיקים וסדרנים</v>
      </c>
      <c r="D475" s="27" t="str">
        <f>VLOOKUP(A475,מכרז!$A$5:$I$587,2,0)</f>
        <v>סדרנים</v>
      </c>
      <c r="E475" s="88">
        <f>VLOOKUP(D475,'חלוקת אחוזים לכל רמת קטגוריה'!$D$3:$J$69,7,0)</f>
        <v>5.8823529411764712E-4</v>
      </c>
      <c r="F475" s="27" t="str">
        <f>VLOOKUP(A475,מכרז!$A$5:$I$587,3,0)</f>
        <v>סדרן  א-ב, עם קלפה מכורך</v>
      </c>
      <c r="G475" s="27" t="str">
        <f>VLOOKUP(A475,מכרז!$A$5:$I$587,4,0)</f>
        <v>סדרן בכריכה קשה , A4, אינדקס בחזית , א - ת</v>
      </c>
      <c r="H475" s="27">
        <f>VLOOKUP(A475,מכרז!$A$5:$I$587,5,0)</f>
        <v>0</v>
      </c>
      <c r="I475" s="27" t="str">
        <f>VLOOKUP(A475,מכרז!$A$5:$I$587,7,0)</f>
        <v>יח'</v>
      </c>
      <c r="J475" s="26">
        <f>VLOOKUP(A475,מכרז!$A$5:$I$587,8,0)</f>
        <v>18.900000000000002</v>
      </c>
    </row>
    <row r="476" spans="1:10" ht="57" x14ac:dyDescent="0.2">
      <c r="A476" s="27">
        <v>473</v>
      </c>
      <c r="B476" s="39" t="str">
        <f>VLOOKUP(D476,'חלוקת אחוזים לכל רמת קטגוריה'!$D$3:$J$69,3,0)</f>
        <v>תיקים וקלסרים</v>
      </c>
      <c r="C476" s="39" t="str">
        <f>VLOOKUP(D476,'חלוקת אחוזים לכל רמת קטגוריה'!$D$3:$J$69,2,0)</f>
        <v>תיקים וסדרנים</v>
      </c>
      <c r="D476" s="27" t="str">
        <f>VLOOKUP(A476,מכרז!$A$5:$I$587,2,0)</f>
        <v>סדרנים</v>
      </c>
      <c r="E476" s="88">
        <f>VLOOKUP(D476,'חלוקת אחוזים לכל רמת קטגוריה'!$D$3:$J$69,7,0)</f>
        <v>5.8823529411764712E-4</v>
      </c>
      <c r="F476" s="27" t="str">
        <f>VLOOKUP(A476,מכרז!$A$5:$I$587,3,0)</f>
        <v>תיק מנילה 180 גרם, ללא ברזל ועם הדפסה "מדינת ישראל" או לוגו המשרד גודל 24/34</v>
      </c>
      <c r="G476" s="27" t="str">
        <f>VLOOKUP(A476,מכרז!$A$5:$I$587,4,0)</f>
        <v>תיק מנילה 180 גר' ללא ברזל תיוק במגוון צבעים+הדפסה לוגו המשרד או מדינת ישראל לפי דרישת המשרד. 25 יח' בסט. כמות מינ' להזמנה ראשונה בלבד - 500 יח'.</v>
      </c>
      <c r="H476" s="27">
        <f>VLOOKUP(A476,מכרז!$A$5:$I$587,5,0)</f>
        <v>0</v>
      </c>
      <c r="I476" s="27" t="str">
        <f>VLOOKUP(A476,מכרז!$A$5:$I$587,7,0)</f>
        <v>סט</v>
      </c>
      <c r="J476" s="26">
        <f>VLOOKUP(A476,מכרז!$A$5:$I$587,8,0)</f>
        <v>13.440000000000001</v>
      </c>
    </row>
    <row r="477" spans="1:10" ht="71.25" x14ac:dyDescent="0.2">
      <c r="A477" s="27">
        <v>474</v>
      </c>
      <c r="B477" s="39" t="str">
        <f>VLOOKUP(D477,'חלוקת אחוזים לכל רמת קטגוריה'!$D$3:$J$69,3,0)</f>
        <v>תיקים וקלסרים</v>
      </c>
      <c r="C477" s="39" t="str">
        <f>VLOOKUP(D477,'חלוקת אחוזים לכל רמת קטגוריה'!$D$3:$J$69,2,0)</f>
        <v>תיקים וסדרנים</v>
      </c>
      <c r="D477" s="27" t="str">
        <f>VLOOKUP(A477,מכרז!$A$5:$I$587,2,0)</f>
        <v>קופסת קרטון</v>
      </c>
      <c r="E477" s="88">
        <f>VLOOKUP(D477,'חלוקת אחוזים לכל רמת קטגוריה'!$D$3:$J$69,7,0)</f>
        <v>8.0000000000000004E-4</v>
      </c>
      <c r="F477" s="27" t="str">
        <f>VLOOKUP(A477,מכרז!$A$5:$I$587,3,0)</f>
        <v>קופסת קרטון חוליות גב 8</v>
      </c>
      <c r="G477" s="27" t="str">
        <f>VLOOKUP(A477,מכרז!$A$5:$I$587,4,0)</f>
        <v>קופסת קרטון חוליות גב 8 לגניזה  קופסה לגניזה מקרטון עמיד איכותי.
סגירה קלה ונוחה.
שורות בגב הקופסא לכתיבת התכולה. מידות: 36X27.5X8 ס"מ</v>
      </c>
      <c r="H477" s="27">
        <f>VLOOKUP(A477,מכרז!$A$5:$I$587,5,0)</f>
        <v>0</v>
      </c>
      <c r="I477" s="27" t="str">
        <f>VLOOKUP(A477,מכרז!$A$5:$I$587,7,0)</f>
        <v>יח'</v>
      </c>
      <c r="J477" s="26">
        <f>VLOOKUP(A477,מכרז!$A$5:$I$587,8,0)</f>
        <v>3.9774000000000007</v>
      </c>
    </row>
    <row r="478" spans="1:10" ht="42.75" x14ac:dyDescent="0.2">
      <c r="A478" s="27">
        <v>475</v>
      </c>
      <c r="B478" s="39" t="str">
        <f>VLOOKUP(D478,'חלוקת אחוזים לכל רמת קטגוריה'!$D$3:$J$69,3,0)</f>
        <v>תיקים וקלסרים</v>
      </c>
      <c r="C478" s="39" t="str">
        <f>VLOOKUP(D478,'חלוקת אחוזים לכל רמת קטגוריה'!$D$3:$J$69,2,0)</f>
        <v>תיקים וסדרנים</v>
      </c>
      <c r="D478" s="27" t="str">
        <f>VLOOKUP(A478,מכרז!$A$5:$I$587,2,0)</f>
        <v>שרוכים לתיקים</v>
      </c>
      <c r="E478" s="88">
        <f>VLOOKUP(D478,'חלוקת אחוזים לכל רמת קטגוריה'!$D$3:$J$69,7,0)</f>
        <v>9.2999999999999992E-3</v>
      </c>
      <c r="F478" s="27" t="str">
        <f>VLOOKUP(A478,מכרז!$A$5:$I$587,3,0)</f>
        <v>שרוך משרדי לאוגדן / תיקיה  100 יחידות בקופסה</v>
      </c>
      <c r="G478" s="27" t="str">
        <f>VLOOKUP(A478,מכרז!$A$5:$I$587,4,0)</f>
        <v>שרוך לתיקים / אוגדנים, אורך 25 ס"מ, 2 חיזוקי מתכת בקצוות באורך לא פחות מ- 25 מ"מ כל שרוך, 100 יחידות בקופסה</v>
      </c>
      <c r="H478" s="27">
        <f>VLOOKUP(A478,מכרז!$A$5:$I$587,5,0)</f>
        <v>0</v>
      </c>
      <c r="I478" s="27" t="str">
        <f>VLOOKUP(A478,מכרז!$A$5:$I$587,7,0)</f>
        <v>קופסה</v>
      </c>
      <c r="J478" s="26">
        <f>VLOOKUP(A478,מכרז!$A$5:$I$587,8,0)</f>
        <v>8.82</v>
      </c>
    </row>
    <row r="479" spans="1:10" ht="42.75" x14ac:dyDescent="0.2">
      <c r="A479" s="27">
        <v>476</v>
      </c>
      <c r="B479" s="39" t="str">
        <f>VLOOKUP(D479,'חלוקת אחוזים לכל רמת קטגוריה'!$D$3:$J$69,3,0)</f>
        <v>תיקים וקלסרים</v>
      </c>
      <c r="C479" s="39" t="str">
        <f>VLOOKUP(D479,'חלוקת אחוזים לכל רמת קטגוריה'!$D$3:$J$69,2,0)</f>
        <v>תיקים וסדרנים</v>
      </c>
      <c r="D479" s="27" t="str">
        <f>VLOOKUP(A479,מכרז!$A$5:$I$587,2,0)</f>
        <v>תיקי פוליגל</v>
      </c>
      <c r="E479" s="88">
        <f>VLOOKUP(D479,'חלוקת אחוזים לכל רמת קטגוריה'!$D$3:$J$69,7,0)</f>
        <v>3.1666666666666665E-4</v>
      </c>
      <c r="F479" s="27" t="str">
        <f>VLOOKUP(A479,מכרז!$A$5:$I$587,3,0)</f>
        <v>תיק פוליגל רוחב 2.5 ס"מ גודל: 25*36.6 ס"מ</v>
      </c>
      <c r="G479" s="27" t="str">
        <f>VLOOKUP(A479,מכרז!$A$5:$I$587,4,0)</f>
        <v>תיק מפוליגל מורכב בקלות לאיחסון מסמכים וארכיון גודל: 25*36.6 ס"מ במגוון צבעים , רוחב- 2.5 ס"מ</v>
      </c>
      <c r="H479" s="27">
        <f>VLOOKUP(A479,מכרז!$A$5:$I$587,5,0)</f>
        <v>0</v>
      </c>
      <c r="I479" s="27" t="str">
        <f>VLOOKUP(A479,מכרז!$A$5:$I$587,7,0)</f>
        <v>יח'</v>
      </c>
      <c r="J479" s="26">
        <f>VLOOKUP(A479,מכרז!$A$5:$I$587,8,0)</f>
        <v>2.2260000000000004</v>
      </c>
    </row>
    <row r="480" spans="1:10" ht="42.75" x14ac:dyDescent="0.2">
      <c r="A480" s="27">
        <v>477</v>
      </c>
      <c r="B480" s="39" t="str">
        <f>VLOOKUP(D480,'חלוקת אחוזים לכל רמת קטגוריה'!$D$3:$J$69,3,0)</f>
        <v>תיקים וקלסרים</v>
      </c>
      <c r="C480" s="39" t="str">
        <f>VLOOKUP(D480,'חלוקת אחוזים לכל רמת קטגוריה'!$D$3:$J$69,2,0)</f>
        <v>תיקים וסדרנים</v>
      </c>
      <c r="D480" s="27" t="str">
        <f>VLOOKUP(A480,מכרז!$A$5:$I$587,2,0)</f>
        <v>תיקי פוליגל</v>
      </c>
      <c r="E480" s="88">
        <f>VLOOKUP(D480,'חלוקת אחוזים לכל רמת קטגוריה'!$D$3:$J$69,7,0)</f>
        <v>3.1666666666666665E-4</v>
      </c>
      <c r="F480" s="27" t="str">
        <f>VLOOKUP(A480,מכרז!$A$5:$I$587,3,0)</f>
        <v>תיק פוליגל רוחב 2.5 ס"מ גודל: 25*36.6 ס"מ</v>
      </c>
      <c r="G480" s="27" t="str">
        <f>VLOOKUP(A480,מכרז!$A$5:$I$587,4,0)</f>
        <v>תיק מפוליגל מורכב בקלות לאיחסון מסמכים וארכיון גודל: 25*36.6 ס"מ במגוון צבעים , רוחב- 2.5 ס"מ. 10 יח בסט.</v>
      </c>
      <c r="H480" s="27">
        <f>VLOOKUP(A480,מכרז!$A$5:$I$587,5,0)</f>
        <v>0</v>
      </c>
      <c r="I480" s="27" t="str">
        <f>VLOOKUP(A480,מכרז!$A$5:$I$587,7,0)</f>
        <v>סט</v>
      </c>
      <c r="J480" s="26">
        <f>VLOOKUP(A480,מכרז!$A$5:$I$587,8,0)</f>
        <v>16.380000000000003</v>
      </c>
    </row>
    <row r="481" spans="1:10" ht="42.75" x14ac:dyDescent="0.2">
      <c r="A481" s="27">
        <v>478</v>
      </c>
      <c r="B481" s="39" t="str">
        <f>VLOOKUP(D481,'חלוקת אחוזים לכל רמת קטגוריה'!$D$3:$J$69,3,0)</f>
        <v>תיקים וקלסרים</v>
      </c>
      <c r="C481" s="39" t="str">
        <f>VLOOKUP(D481,'חלוקת אחוזים לכל רמת קטגוריה'!$D$3:$J$69,2,0)</f>
        <v>תיקים וסדרנים</v>
      </c>
      <c r="D481" s="27" t="str">
        <f>VLOOKUP(A481,מכרז!$A$5:$I$587,2,0)</f>
        <v>תיקי פוליגל</v>
      </c>
      <c r="E481" s="88">
        <f>VLOOKUP(D481,'חלוקת אחוזים לכל רמת קטגוריה'!$D$3:$J$69,7,0)</f>
        <v>3.1666666666666665E-4</v>
      </c>
      <c r="F481" s="27" t="str">
        <f>VLOOKUP(A481,מכרז!$A$5:$I$587,3,0)</f>
        <v>תיק פוליגל רוחב 5 ס"מ גודל: 25*36.6 ס"מ</v>
      </c>
      <c r="G481" s="27" t="str">
        <f>VLOOKUP(A481,מכרז!$A$5:$I$587,4,0)</f>
        <v>תיק מפוליגל מורכב בקלות לאיחסון מסמכים וארכיון גודל: 25*36.6 ס"מ במגוון צבעים , רוחב- 5 ס"מ</v>
      </c>
      <c r="H481" s="27">
        <f>VLOOKUP(A481,מכרז!$A$5:$I$587,5,0)</f>
        <v>0</v>
      </c>
      <c r="I481" s="27" t="str">
        <f>VLOOKUP(A481,מכרז!$A$5:$I$587,7,0)</f>
        <v>יח'</v>
      </c>
      <c r="J481" s="26">
        <f>VLOOKUP(A481,מכרז!$A$5:$I$587,8,0)</f>
        <v>2.1</v>
      </c>
    </row>
    <row r="482" spans="1:10" ht="14.25" customHeight="1" x14ac:dyDescent="0.2">
      <c r="A482" s="27">
        <v>479</v>
      </c>
      <c r="B482" s="39" t="str">
        <f>VLOOKUP(D482,'חלוקת אחוזים לכל רמת קטגוריה'!$D$3:$J$69,3,0)</f>
        <v>תיקים וקלסרים</v>
      </c>
      <c r="C482" s="39" t="str">
        <f>VLOOKUP(D482,'חלוקת אחוזים לכל רמת קטגוריה'!$D$3:$J$69,2,0)</f>
        <v>תיקים וסדרנים</v>
      </c>
      <c r="D482" s="27" t="str">
        <f>VLOOKUP(A482,מכרז!$A$5:$I$587,2,0)</f>
        <v>תיקי פוליגל</v>
      </c>
      <c r="E482" s="88">
        <f>VLOOKUP(D482,'חלוקת אחוזים לכל רמת קטגוריה'!$D$3:$J$69,7,0)</f>
        <v>3.1666666666666665E-4</v>
      </c>
      <c r="F482" s="27" t="str">
        <f>VLOOKUP(A482,מכרז!$A$5:$I$587,3,0)</f>
        <v>תיק פוליגל רוחב 5 ס"מ גודל: 25*36.6 ס"מ 10 יח בסט</v>
      </c>
      <c r="G482" s="27" t="str">
        <f>VLOOKUP(A482,מכרז!$A$5:$I$587,4,0)</f>
        <v>תיק מפוליגל מורכב בקלות לאיחסון מסמכים וארכיון גודל: 25*36.6 ס"מ במגוון צבעים, רוחב- 5 ס"מ. 10 יח בסט</v>
      </c>
      <c r="H482" s="27">
        <f>VLOOKUP(A482,מכרז!$A$5:$I$587,5,0)</f>
        <v>0</v>
      </c>
      <c r="I482" s="27" t="str">
        <f>VLOOKUP(A482,מכרז!$A$5:$I$587,7,0)</f>
        <v>סט</v>
      </c>
      <c r="J482" s="26">
        <f>VLOOKUP(A482,מכרז!$A$5:$I$587,8,0)</f>
        <v>20.160000000000004</v>
      </c>
    </row>
    <row r="483" spans="1:10" ht="42.75" x14ac:dyDescent="0.2">
      <c r="A483" s="27">
        <v>480</v>
      </c>
      <c r="B483" s="39" t="str">
        <f>VLOOKUP(D483,'חלוקת אחוזים לכל רמת קטגוריה'!$D$3:$J$69,3,0)</f>
        <v>תיקים וקלסרים</v>
      </c>
      <c r="C483" s="39" t="str">
        <f>VLOOKUP(D483,'חלוקת אחוזים לכל רמת קטגוריה'!$D$3:$J$69,2,0)</f>
        <v>תיקים וסדרנים</v>
      </c>
      <c r="D483" s="27" t="str">
        <f>VLOOKUP(A483,מכרז!$A$5:$I$587,2,0)</f>
        <v>תיקי פוליגל</v>
      </c>
      <c r="E483" s="88">
        <f>VLOOKUP(D483,'חלוקת אחוזים לכל רמת קטגוריה'!$D$3:$J$69,7,0)</f>
        <v>3.1666666666666665E-4</v>
      </c>
      <c r="F483" s="27" t="str">
        <f>VLOOKUP(A483,מכרז!$A$5:$I$587,3,0)</f>
        <v>תיק פוליגל רוחב 8 ס"מ גודל: 25*36.6 ס"מ</v>
      </c>
      <c r="G483" s="27" t="str">
        <f>VLOOKUP(A483,מכרז!$A$5:$I$587,4,0)</f>
        <v>תיק מפוליגל מורכב בקלות לאיחסון מסמכים וארכיון גודל: 25*36.6 ס"מ במגוון צבעים, רוחב- 8 ס"מ</v>
      </c>
      <c r="H483" s="27">
        <f>VLOOKUP(A483,מכרז!$A$5:$I$587,5,0)</f>
        <v>0</v>
      </c>
      <c r="I483" s="27" t="str">
        <f>VLOOKUP(A483,מכרז!$A$5:$I$587,7,0)</f>
        <v>יח'</v>
      </c>
      <c r="J483" s="26">
        <f>VLOOKUP(A483,מכרז!$A$5:$I$587,8,0)</f>
        <v>4.1580000000000004</v>
      </c>
    </row>
    <row r="484" spans="1:10" ht="42.75" x14ac:dyDescent="0.2">
      <c r="A484" s="27">
        <v>481</v>
      </c>
      <c r="B484" s="39" t="str">
        <f>VLOOKUP(D484,'חלוקת אחוזים לכל רמת קטגוריה'!$D$3:$J$69,3,0)</f>
        <v>תיקים וקלסרים</v>
      </c>
      <c r="C484" s="39" t="str">
        <f>VLOOKUP(D484,'חלוקת אחוזים לכל רמת קטגוריה'!$D$3:$J$69,2,0)</f>
        <v>תיקים וסדרנים</v>
      </c>
      <c r="D484" s="27" t="str">
        <f>VLOOKUP(A484,מכרז!$A$5:$I$587,2,0)</f>
        <v>תיקי פוליגל</v>
      </c>
      <c r="E484" s="88">
        <f>VLOOKUP(D484,'חלוקת אחוזים לכל רמת קטגוריה'!$D$3:$J$69,7,0)</f>
        <v>3.1666666666666665E-4</v>
      </c>
      <c r="F484" s="27" t="str">
        <f>VLOOKUP(A484,מכרז!$A$5:$I$587,3,0)</f>
        <v>תיק פוליגל רוחב 8 ס"מ גודל: 25*36.6 ס"מ 10 יח בסט</v>
      </c>
      <c r="G484" s="27" t="str">
        <f>VLOOKUP(A484,מכרז!$A$5:$I$587,4,0)</f>
        <v>תיק מפוליגל מורכב בקלות לאיחסון מסמכים וארכיון גודל: 25*36.6 ס"מ במגוון צבעים, רוחב- 8 ס"מ. 10 יח בסט</v>
      </c>
      <c r="H484" s="27">
        <f>VLOOKUP(A484,מכרז!$A$5:$I$587,5,0)</f>
        <v>0</v>
      </c>
      <c r="I484" s="27" t="str">
        <f>VLOOKUP(A484,מכרז!$A$5:$I$587,7,0)</f>
        <v>סט</v>
      </c>
      <c r="J484" s="26">
        <f>VLOOKUP(A484,מכרז!$A$5:$I$587,8,0)</f>
        <v>23.1</v>
      </c>
    </row>
    <row r="485" spans="1:10" ht="28.5" x14ac:dyDescent="0.2">
      <c r="A485" s="27">
        <v>482</v>
      </c>
      <c r="B485" s="39" t="str">
        <f>VLOOKUP(D485,'חלוקת אחוזים לכל רמת קטגוריה'!$D$3:$J$69,3,0)</f>
        <v>תיקים וקלסרים</v>
      </c>
      <c r="C485" s="39" t="str">
        <f>VLOOKUP(D485,'חלוקת אחוזים לכל רמת קטגוריה'!$D$3:$J$69,2,0)</f>
        <v>תיקים וסדרנים</v>
      </c>
      <c r="D485" s="27" t="str">
        <f>VLOOKUP(A485,מכרז!$A$5:$I$587,2,0)</f>
        <v>תיקים</v>
      </c>
      <c r="E485" s="88">
        <f>VLOOKUP(D485,'חלוקת אחוזים לכל רמת קטגוריה'!$D$3:$J$69,7,0)</f>
        <v>1.1484848484848485E-3</v>
      </c>
      <c r="F485" s="27" t="str">
        <f>VLOOKUP(A485,מכרז!$A$5:$I$587,3,0)</f>
        <v>תיק מעטפה עם לחצן A4 שקוף / בצבע</v>
      </c>
      <c r="G485" s="27" t="str">
        <f>VLOOKUP(A485,מכרז!$A$5:$I$587,4,0)</f>
        <v>תיק מפלסטיק שקוף עם סגר תיק תק, גודל פוליו</v>
      </c>
      <c r="H485" s="27">
        <f>VLOOKUP(A485,מכרז!$A$5:$I$587,5,0)</f>
        <v>0</v>
      </c>
      <c r="I485" s="27" t="str">
        <f>VLOOKUP(A485,מכרז!$A$5:$I$587,7,0)</f>
        <v>יח'</v>
      </c>
      <c r="J485" s="26">
        <f>VLOOKUP(A485,מכרז!$A$5:$I$587,8,0)</f>
        <v>0.77280000000000004</v>
      </c>
    </row>
    <row r="486" spans="1:10" ht="28.5" x14ac:dyDescent="0.2">
      <c r="A486" s="27">
        <v>483</v>
      </c>
      <c r="B486" s="39" t="str">
        <f>VLOOKUP(D486,'חלוקת אחוזים לכל רמת קטגוריה'!$D$3:$J$69,3,0)</f>
        <v>תיקים וקלסרים</v>
      </c>
      <c r="C486" s="39" t="str">
        <f>VLOOKUP(D486,'חלוקת אחוזים לכל רמת קטגוריה'!$D$3:$J$69,2,0)</f>
        <v>תיקים וסדרנים</v>
      </c>
      <c r="D486" s="27" t="str">
        <f>VLOOKUP(A486,מכרז!$A$5:$I$587,2,0)</f>
        <v>תיקים</v>
      </c>
      <c r="E486" s="88">
        <f>VLOOKUP(D486,'חלוקת אחוזים לכל רמת קטגוריה'!$D$3:$J$69,7,0)</f>
        <v>1.1484848484848485E-3</v>
      </c>
      <c r="F486" s="27" t="str">
        <f>VLOOKUP(A486,מכרז!$A$5:$I$587,3,0)</f>
        <v>תיק מעטפה עם לחצן A5 שקוף / בצבע</v>
      </c>
      <c r="G486" s="27" t="str">
        <f>VLOOKUP(A486,מכרז!$A$5:$I$587,4,0)</f>
        <v>תיק מפלסטיק שקוף עם סגר תיק תק, גודל A5</v>
      </c>
      <c r="H486" s="27">
        <f>VLOOKUP(A486,מכרז!$A$5:$I$587,5,0)</f>
        <v>0</v>
      </c>
      <c r="I486" s="27" t="str">
        <f>VLOOKUP(A486,מכרז!$A$5:$I$587,7,0)</f>
        <v>יח'</v>
      </c>
      <c r="J486" s="26">
        <f>VLOOKUP(A486,מכרז!$A$5:$I$587,8,0)</f>
        <v>0.67116000000000009</v>
      </c>
    </row>
    <row r="487" spans="1:10" ht="42.75" x14ac:dyDescent="0.2">
      <c r="A487" s="27">
        <v>484</v>
      </c>
      <c r="B487" s="39" t="str">
        <f>VLOOKUP(D487,'חלוקת אחוזים לכל רמת קטגוריה'!$D$3:$J$69,3,0)</f>
        <v>תיקים וקלסרים</v>
      </c>
      <c r="C487" s="39" t="str">
        <f>VLOOKUP(D487,'חלוקת אחוזים לכל רמת קטגוריה'!$D$3:$J$69,2,0)</f>
        <v>תיקים וסדרנים</v>
      </c>
      <c r="D487" s="27" t="str">
        <f>VLOOKUP(A487,מכרז!$A$5:$I$587,2,0)</f>
        <v>תיקים</v>
      </c>
      <c r="E487" s="88">
        <f>VLOOKUP(D487,'חלוקת אחוזים לכל רמת קטגוריה'!$D$3:$J$69,7,0)</f>
        <v>1.1484848484848485E-3</v>
      </c>
      <c r="F487" s="27" t="str">
        <f>VLOOKUP(A487,מכרז!$A$5:$I$587,3,0)</f>
        <v>תיק קרטון שפיר גב 2.5  עם גומיה לסגירה</v>
      </c>
      <c r="G487" s="27" t="str">
        <f>VLOOKUP(A487,מכרז!$A$5:$I$587,4,0)</f>
        <v>תיק מקרטון חום עם גומי לסגירה , מדבקה לבנה לאורך הגב לרשום פרטים, גב 2.5 ס"מ</v>
      </c>
      <c r="H487" s="27">
        <f>VLOOKUP(A487,מכרז!$A$5:$I$587,5,0)</f>
        <v>0</v>
      </c>
      <c r="I487" s="27" t="str">
        <f>VLOOKUP(A487,מכרז!$A$5:$I$587,7,0)</f>
        <v>יח'</v>
      </c>
      <c r="J487" s="26">
        <f>VLOOKUP(A487,מכרז!$A$5:$I$587,8,0)</f>
        <v>0.88157999999999992</v>
      </c>
    </row>
    <row r="488" spans="1:10" ht="28.5" x14ac:dyDescent="0.2">
      <c r="A488" s="27">
        <v>485</v>
      </c>
      <c r="B488" s="39" t="str">
        <f>VLOOKUP(D488,'חלוקת אחוזים לכל רמת קטגוריה'!$D$3:$J$69,3,0)</f>
        <v>תיקים וקלסרים</v>
      </c>
      <c r="C488" s="39" t="str">
        <f>VLOOKUP(D488,'חלוקת אחוזים לכל רמת קטגוריה'!$D$3:$J$69,2,0)</f>
        <v>תיקים וסדרנים</v>
      </c>
      <c r="D488" s="27" t="str">
        <f>VLOOKUP(A488,מכרז!$A$5:$I$587,2,0)</f>
        <v>תיקים</v>
      </c>
      <c r="E488" s="88">
        <f>VLOOKUP(D488,'חלוקת אחוזים לכל רמת קטגוריה'!$D$3:$J$69,7,0)</f>
        <v>1.1484848484848485E-3</v>
      </c>
      <c r="F488" s="27" t="str">
        <f>VLOOKUP(A488,מכרז!$A$5:$I$587,3,0)</f>
        <v>תיק למינציה צבעוני גב 2.5 עם גומיה לסגירה</v>
      </c>
      <c r="G488" s="27" t="str">
        <f>VLOOKUP(A488,מכרז!$A$5:$I$587,4,0)</f>
        <v>תיק למינציה צבעוני גב 2.5  עם גומיה לסגירה</v>
      </c>
      <c r="H488" s="27">
        <f>VLOOKUP(A488,מכרז!$A$5:$I$587,5,0)</f>
        <v>0</v>
      </c>
      <c r="I488" s="27" t="str">
        <f>VLOOKUP(A488,מכרז!$A$5:$I$587,7,0)</f>
        <v>יח'</v>
      </c>
      <c r="J488" s="26">
        <f>VLOOKUP(A488,מכרז!$A$5:$I$587,8,0)</f>
        <v>1.1392500000000001</v>
      </c>
    </row>
    <row r="489" spans="1:10" ht="42.75" x14ac:dyDescent="0.2">
      <c r="A489" s="27">
        <v>486</v>
      </c>
      <c r="B489" s="39" t="str">
        <f>VLOOKUP(D489,'חלוקת אחוזים לכל רמת קטגוריה'!$D$3:$J$69,3,0)</f>
        <v>תיקים וקלסרים</v>
      </c>
      <c r="C489" s="39" t="str">
        <f>VLOOKUP(D489,'חלוקת אחוזים לכל רמת קטגוריה'!$D$3:$J$69,2,0)</f>
        <v>תיקים וסדרנים</v>
      </c>
      <c r="D489" s="27" t="str">
        <f>VLOOKUP(A489,מכרז!$A$5:$I$587,2,0)</f>
        <v>תיקים</v>
      </c>
      <c r="E489" s="88">
        <f>VLOOKUP(D489,'חלוקת אחוזים לכל רמת קטגוריה'!$D$3:$J$69,7,0)</f>
        <v>1.1484848484848485E-3</v>
      </c>
      <c r="F489" s="27" t="str">
        <f>VLOOKUP(A489,מכרז!$A$5:$I$587,3,0)</f>
        <v>תיק קרטון שפיר גב 2.5 עם גומיה לסגירה 20 יח' בסט.</v>
      </c>
      <c r="G489" s="27" t="str">
        <f>VLOOKUP(A489,מכרז!$A$5:$I$587,4,0)</f>
        <v>תיק מקרטון חום עם גומי לסגירה , מדבקה לבנה לאורך הגב לרשום פרטים, גב 2.5 ס"מ. 20 יח' בסט.</v>
      </c>
      <c r="H489" s="27">
        <f>VLOOKUP(A489,מכרז!$A$5:$I$587,5,0)</f>
        <v>0</v>
      </c>
      <c r="I489" s="27" t="str">
        <f>VLOOKUP(A489,מכרז!$A$5:$I$587,7,0)</f>
        <v>סט</v>
      </c>
      <c r="J489" s="26">
        <f>VLOOKUP(A489,מכרז!$A$5:$I$587,8,0)</f>
        <v>15.120000000000003</v>
      </c>
    </row>
    <row r="490" spans="1:10" ht="28.5" x14ac:dyDescent="0.2">
      <c r="A490" s="27">
        <v>487</v>
      </c>
      <c r="B490" s="39" t="str">
        <f>VLOOKUP(D490,'חלוקת אחוזים לכל רמת קטגוריה'!$D$3:$J$69,3,0)</f>
        <v>תיקים וקלסרים</v>
      </c>
      <c r="C490" s="39" t="str">
        <f>VLOOKUP(D490,'חלוקת אחוזים לכל רמת קטגוריה'!$D$3:$J$69,2,0)</f>
        <v>תיקים וסדרנים</v>
      </c>
      <c r="D490" s="27" t="str">
        <f>VLOOKUP(A490,מכרז!$A$5:$I$587,2,0)</f>
        <v>תיקים</v>
      </c>
      <c r="E490" s="88">
        <f>VLOOKUP(D490,'חלוקת אחוזים לכל רמת קטגוריה'!$D$3:$J$69,7,0)</f>
        <v>1.1484848484848485E-3</v>
      </c>
      <c r="F490" s="27" t="str">
        <f>VLOOKUP(A490,מכרז!$A$5:$I$587,3,0)</f>
        <v>תיק קרטון שפיר גב 5 עם גומיה לסגירה</v>
      </c>
      <c r="G490" s="27" t="str">
        <f>VLOOKUP(A490,מכרז!$A$5:$I$587,4,0)</f>
        <v xml:space="preserve">תיק מקרטון חום עם גומי לסגירה , מדבקה לבנה לאורך הגב לרשום פרטים, גב 5 ס"מ. </v>
      </c>
      <c r="H490" s="27">
        <f>VLOOKUP(A490,מכרז!$A$5:$I$587,5,0)</f>
        <v>0</v>
      </c>
      <c r="I490" s="27" t="str">
        <f>VLOOKUP(A490,מכרז!$A$5:$I$587,7,0)</f>
        <v>יח'</v>
      </c>
      <c r="J490" s="26">
        <f>VLOOKUP(A490,מכרז!$A$5:$I$587,8,0)</f>
        <v>1.13358</v>
      </c>
    </row>
    <row r="491" spans="1:10" ht="42.75" x14ac:dyDescent="0.2">
      <c r="A491" s="27">
        <v>488</v>
      </c>
      <c r="B491" s="39" t="str">
        <f>VLOOKUP(D491,'חלוקת אחוזים לכל רמת קטגוריה'!$D$3:$J$69,3,0)</f>
        <v>תיקים וקלסרים</v>
      </c>
      <c r="C491" s="39" t="str">
        <f>VLOOKUP(D491,'חלוקת אחוזים לכל רמת קטגוריה'!$D$3:$J$69,2,0)</f>
        <v>תיקים וסדרנים</v>
      </c>
      <c r="D491" s="27" t="str">
        <f>VLOOKUP(A491,מכרז!$A$5:$I$587,2,0)</f>
        <v>תיקים</v>
      </c>
      <c r="E491" s="88">
        <f>VLOOKUP(D491,'חלוקת אחוזים לכל רמת קטגוריה'!$D$3:$J$69,7,0)</f>
        <v>1.1484848484848485E-3</v>
      </c>
      <c r="F491" s="27" t="str">
        <f>VLOOKUP(A491,מכרז!$A$5:$I$587,3,0)</f>
        <v>תיק קרטון שפיר גב 5 עם גומיה לסגירה  20 יח' בסט.</v>
      </c>
      <c r="G491" s="27" t="str">
        <f>VLOOKUP(A491,מכרז!$A$5:$I$587,4,0)</f>
        <v>תיק מקרטון חום עם גומי לסגירה , מדבקה לבנה לאורך הגב לרשום פרטים, גב 5 ס"מ. 20 יח' בסט.</v>
      </c>
      <c r="H491" s="27">
        <f>VLOOKUP(A491,מכרז!$A$5:$I$587,5,0)</f>
        <v>0</v>
      </c>
      <c r="I491" s="27" t="str">
        <f>VLOOKUP(A491,מכרז!$A$5:$I$587,7,0)</f>
        <v>סט</v>
      </c>
      <c r="J491" s="26">
        <f>VLOOKUP(A491,מכרז!$A$5:$I$587,8,0)</f>
        <v>18.480000000000004</v>
      </c>
    </row>
    <row r="492" spans="1:10" ht="28.5" x14ac:dyDescent="0.2">
      <c r="A492" s="27">
        <v>489</v>
      </c>
      <c r="B492" s="39" t="str">
        <f>VLOOKUP(D492,'חלוקת אחוזים לכל רמת קטגוריה'!$D$3:$J$69,3,0)</f>
        <v>תיקים וקלסרים</v>
      </c>
      <c r="C492" s="39" t="str">
        <f>VLOOKUP(D492,'חלוקת אחוזים לכל רמת קטגוריה'!$D$3:$J$69,2,0)</f>
        <v>תיקים וסדרנים</v>
      </c>
      <c r="D492" s="27" t="str">
        <f>VLOOKUP(A492,מכרז!$A$5:$I$587,2,0)</f>
        <v>תיקים</v>
      </c>
      <c r="E492" s="88">
        <f>VLOOKUP(D492,'חלוקת אחוזים לכל רמת קטגוריה'!$D$3:$J$69,7,0)</f>
        <v>1.1484848484848485E-3</v>
      </c>
      <c r="F492" s="27" t="str">
        <f>VLOOKUP(A492,מכרז!$A$5:$I$587,3,0)</f>
        <v>תיק חום גב 2.5 שפיר +מחיצה וברזל</v>
      </c>
      <c r="G492" s="27" t="str">
        <f>VLOOKUP(A492,מכרז!$A$5:$I$587,4,0)</f>
        <v>תיק קרטון חום , עובי 2.5 ס"מ+ מחיצה וברזל</v>
      </c>
      <c r="H492" s="27">
        <f>VLOOKUP(A492,מכרז!$A$5:$I$587,5,0)</f>
        <v>0</v>
      </c>
      <c r="I492" s="27" t="str">
        <f>VLOOKUP(A492,מכרז!$A$5:$I$587,7,0)</f>
        <v>יח'</v>
      </c>
      <c r="J492" s="26">
        <f>VLOOKUP(A492,מכרז!$A$5:$I$587,8,0)</f>
        <v>1.5115800000000001</v>
      </c>
    </row>
    <row r="493" spans="1:10" ht="28.5" x14ac:dyDescent="0.2">
      <c r="A493" s="27">
        <v>490</v>
      </c>
      <c r="B493" s="39" t="str">
        <f>VLOOKUP(D493,'חלוקת אחוזים לכל רמת קטגוריה'!$D$3:$J$69,3,0)</f>
        <v>תיקים וקלסרים</v>
      </c>
      <c r="C493" s="39" t="str">
        <f>VLOOKUP(D493,'חלוקת אחוזים לכל רמת קטגוריה'!$D$3:$J$69,2,0)</f>
        <v>תיקים וסדרנים</v>
      </c>
      <c r="D493" s="27" t="str">
        <f>VLOOKUP(A493,מכרז!$A$5:$I$587,2,0)</f>
        <v>תיקים</v>
      </c>
      <c r="E493" s="88">
        <f>VLOOKUP(D493,'חלוקת אחוזים לכל רמת קטגוריה'!$D$3:$J$69,7,0)</f>
        <v>1.1484848484848485E-3</v>
      </c>
      <c r="F493" s="27" t="str">
        <f>VLOOKUP(A493,מכרז!$A$5:$I$587,3,0)</f>
        <v>תיק חום גב 2.5 שפיר +מחיצה וברזל  20 יח' בסט.</v>
      </c>
      <c r="G493" s="27" t="str">
        <f>VLOOKUP(A493,מכרז!$A$5:$I$587,4,0)</f>
        <v>תיק קרטון חום , עובי 2.5 ס"מ+ מחיצה וברזל. 20 יח' בסט.</v>
      </c>
      <c r="H493" s="27">
        <f>VLOOKUP(A493,מכרז!$A$5:$I$587,5,0)</f>
        <v>0</v>
      </c>
      <c r="I493" s="27" t="str">
        <f>VLOOKUP(A493,מכרז!$A$5:$I$587,7,0)</f>
        <v>סט</v>
      </c>
      <c r="J493" s="26">
        <f>VLOOKUP(A493,מכרז!$A$5:$I$587,8,0)</f>
        <v>18.480000000000004</v>
      </c>
    </row>
    <row r="494" spans="1:10" ht="28.5" x14ac:dyDescent="0.2">
      <c r="A494" s="27">
        <v>491</v>
      </c>
      <c r="B494" s="39" t="str">
        <f>VLOOKUP(D494,'חלוקת אחוזים לכל רמת קטגוריה'!$D$3:$J$69,3,0)</f>
        <v>תיקים וקלסרים</v>
      </c>
      <c r="C494" s="39" t="str">
        <f>VLOOKUP(D494,'חלוקת אחוזים לכל רמת קטגוריה'!$D$3:$J$69,2,0)</f>
        <v>תיקים וסדרנים</v>
      </c>
      <c r="D494" s="27" t="str">
        <f>VLOOKUP(A494,מכרז!$A$5:$I$587,2,0)</f>
        <v>תיקים</v>
      </c>
      <c r="E494" s="88">
        <f>VLOOKUP(D494,'חלוקת אחוזים לכל רמת קטגוריה'!$D$3:$J$69,7,0)</f>
        <v>1.1484848484848485E-3</v>
      </c>
      <c r="F494" s="27" t="str">
        <f>VLOOKUP(A494,מכרז!$A$5:$I$587,3,0)</f>
        <v xml:space="preserve">תיק חום גב 5 שפיר +מחיצה וברזל </v>
      </c>
      <c r="G494" s="27" t="str">
        <f>VLOOKUP(A494,מכרז!$A$5:$I$587,4,0)</f>
        <v>תיק קרטון חום , עובי 5 ס"מ+ מחיצה וברזל</v>
      </c>
      <c r="H494" s="27">
        <f>VLOOKUP(A494,מכרז!$A$5:$I$587,5,0)</f>
        <v>0</v>
      </c>
      <c r="I494" s="27" t="str">
        <f>VLOOKUP(A494,מכרז!$A$5:$I$587,7,0)</f>
        <v>יח'</v>
      </c>
      <c r="J494" s="26">
        <f>VLOOKUP(A494,מכרז!$A$5:$I$587,8,0)</f>
        <v>1.8055800000000004</v>
      </c>
    </row>
    <row r="495" spans="1:10" ht="28.5" x14ac:dyDescent="0.2">
      <c r="A495" s="27">
        <v>492</v>
      </c>
      <c r="B495" s="39" t="str">
        <f>VLOOKUP(D495,'חלוקת אחוזים לכל רמת קטגוריה'!$D$3:$J$69,3,0)</f>
        <v>תיקים וקלסרים</v>
      </c>
      <c r="C495" s="39" t="str">
        <f>VLOOKUP(D495,'חלוקת אחוזים לכל רמת קטגוריה'!$D$3:$J$69,2,0)</f>
        <v>תיקים וסדרנים</v>
      </c>
      <c r="D495" s="27" t="str">
        <f>VLOOKUP(A495,מכרז!$A$5:$I$587,2,0)</f>
        <v>תיקים</v>
      </c>
      <c r="E495" s="88">
        <f>VLOOKUP(D495,'חלוקת אחוזים לכל רמת קטגוריה'!$D$3:$J$69,7,0)</f>
        <v>1.1484848484848485E-3</v>
      </c>
      <c r="F495" s="27" t="str">
        <f>VLOOKUP(A495,מכרז!$A$5:$I$587,3,0)</f>
        <v>תיק חום גב 5 שפיר +מחיצה וברזל  20 יח' בסט.</v>
      </c>
      <c r="G495" s="27" t="str">
        <f>VLOOKUP(A495,מכרז!$A$5:$I$587,4,0)</f>
        <v>תיק קרטון חום , עובי 5 ס"מ+ מחיצה וברזל. 20 יח' בסט.</v>
      </c>
      <c r="H495" s="27">
        <f>VLOOKUP(A495,מכרז!$A$5:$I$587,5,0)</f>
        <v>0</v>
      </c>
      <c r="I495" s="27" t="str">
        <f>VLOOKUP(A495,מכרז!$A$5:$I$587,7,0)</f>
        <v>סט</v>
      </c>
      <c r="J495" s="26">
        <f>VLOOKUP(A495,מכרז!$A$5:$I$587,8,0)</f>
        <v>20.580000000000002</v>
      </c>
    </row>
    <row r="496" spans="1:10" ht="28.5" x14ac:dyDescent="0.2">
      <c r="A496" s="27">
        <v>493</v>
      </c>
      <c r="B496" s="39" t="str">
        <f>VLOOKUP(D496,'חלוקת אחוזים לכל רמת קטגוריה'!$D$3:$J$69,3,0)</f>
        <v>תיקים וקלסרים</v>
      </c>
      <c r="C496" s="39" t="str">
        <f>VLOOKUP(D496,'חלוקת אחוזים לכל רמת קטגוריה'!$D$3:$J$69,2,0)</f>
        <v>תיקים וסדרנים</v>
      </c>
      <c r="D496" s="27" t="str">
        <f>VLOOKUP(A496,מכרז!$A$5:$I$587,2,0)</f>
        <v>תיקים</v>
      </c>
      <c r="E496" s="88">
        <f>VLOOKUP(D496,'חלוקת אחוזים לכל רמת קטגוריה'!$D$3:$J$69,7,0)</f>
        <v>1.1484848484848485E-3</v>
      </c>
      <c r="F496" s="27" t="str">
        <f>VLOOKUP(A496,מכרז!$A$5:$I$587,3,0)</f>
        <v>תיק חום גב 2.5 40 חוץ</v>
      </c>
      <c r="G496" s="27" t="str">
        <f>VLOOKUP(A496,מכרז!$A$5:$I$587,4,0)</f>
        <v>תיק קרטון חום 40 חוץ  עובי 2.5 ס"מ</v>
      </c>
      <c r="H496" s="27">
        <f>VLOOKUP(A496,מכרז!$A$5:$I$587,5,0)</f>
        <v>0</v>
      </c>
      <c r="I496" s="27" t="str">
        <f>VLOOKUP(A496,מכרז!$A$5:$I$587,7,0)</f>
        <v>יח'</v>
      </c>
      <c r="J496" s="26">
        <f>VLOOKUP(A496,מכרז!$A$5:$I$587,8,0)</f>
        <v>1.2558000000000002</v>
      </c>
    </row>
    <row r="497" spans="1:10" ht="28.5" x14ac:dyDescent="0.2">
      <c r="A497" s="27">
        <v>494</v>
      </c>
      <c r="B497" s="39" t="str">
        <f>VLOOKUP(D497,'חלוקת אחוזים לכל רמת קטגוריה'!$D$3:$J$69,3,0)</f>
        <v>תיקים וקלסרים</v>
      </c>
      <c r="C497" s="39" t="str">
        <f>VLOOKUP(D497,'חלוקת אחוזים לכל רמת קטגוריה'!$D$3:$J$69,2,0)</f>
        <v>תיקים וסדרנים</v>
      </c>
      <c r="D497" s="27" t="str">
        <f>VLOOKUP(A497,מכרז!$A$5:$I$587,2,0)</f>
        <v>תיקים</v>
      </c>
      <c r="E497" s="88">
        <f>VLOOKUP(D497,'חלוקת אחוזים לכל רמת קטגוריה'!$D$3:$J$69,7,0)</f>
        <v>1.1484848484848485E-3</v>
      </c>
      <c r="F497" s="27" t="str">
        <f>VLOOKUP(A497,מכרז!$A$5:$I$587,3,0)</f>
        <v>תיק חום גב 2.5 40 חוץ עם מחיצה  10 יח' בסט.</v>
      </c>
      <c r="G497" s="27" t="str">
        <f>VLOOKUP(A497,מכרז!$A$5:$I$587,4,0)</f>
        <v>תיק קרטון חום 40 חוץ  עובי 2.5 ס"מ.  10 יח' בסט.</v>
      </c>
      <c r="H497" s="27">
        <f>VLOOKUP(A497,מכרז!$A$5:$I$587,5,0)</f>
        <v>0</v>
      </c>
      <c r="I497" s="27" t="str">
        <f>VLOOKUP(A497,מכרז!$A$5:$I$587,7,0)</f>
        <v>סט</v>
      </c>
      <c r="J497" s="26">
        <f>VLOOKUP(A497,מכרז!$A$5:$I$587,8,0)</f>
        <v>12.558000000000002</v>
      </c>
    </row>
    <row r="498" spans="1:10" ht="28.5" x14ac:dyDescent="0.2">
      <c r="A498" s="27">
        <v>495</v>
      </c>
      <c r="B498" s="39" t="str">
        <f>VLOOKUP(D498,'חלוקת אחוזים לכל רמת קטגוריה'!$D$3:$J$69,3,0)</f>
        <v>תיקים וקלסרים</v>
      </c>
      <c r="C498" s="39" t="str">
        <f>VLOOKUP(D498,'חלוקת אחוזים לכל רמת קטגוריה'!$D$3:$J$69,2,0)</f>
        <v>תיקים וסדרנים</v>
      </c>
      <c r="D498" s="27" t="str">
        <f>VLOOKUP(A498,מכרז!$A$5:$I$587,2,0)</f>
        <v>תיקים</v>
      </c>
      <c r="E498" s="88">
        <f>VLOOKUP(D498,'חלוקת אחוזים לכל רמת קטגוריה'!$D$3:$J$69,7,0)</f>
        <v>1.1484848484848485E-3</v>
      </c>
      <c r="F498" s="27" t="str">
        <f>VLOOKUP(A498,מכרז!$A$5:$I$587,3,0)</f>
        <v>תיק חום גב 2.5 40 חוץ עם מחיצה</v>
      </c>
      <c r="G498" s="27" t="str">
        <f>VLOOKUP(A498,מכרז!$A$5:$I$587,4,0)</f>
        <v>תיק קרטון חום 40 חוץ  עובי 2.5 ס"מ+מחיצה וברזל</v>
      </c>
      <c r="H498" s="27">
        <f>VLOOKUP(A498,מכרז!$A$5:$I$587,5,0)</f>
        <v>0</v>
      </c>
      <c r="I498" s="27" t="str">
        <f>VLOOKUP(A498,מכרז!$A$5:$I$587,7,0)</f>
        <v>יח'</v>
      </c>
      <c r="J498" s="26">
        <f>VLOOKUP(A498,מכרז!$A$5:$I$587,8,0)</f>
        <v>1.6758000000000004</v>
      </c>
    </row>
    <row r="499" spans="1:10" ht="28.5" x14ac:dyDescent="0.2">
      <c r="A499" s="27">
        <v>496</v>
      </c>
      <c r="B499" s="39" t="str">
        <f>VLOOKUP(D499,'חלוקת אחוזים לכל רמת קטגוריה'!$D$3:$J$69,3,0)</f>
        <v>תיקים וקלסרים</v>
      </c>
      <c r="C499" s="39" t="str">
        <f>VLOOKUP(D499,'חלוקת אחוזים לכל רמת קטגוריה'!$D$3:$J$69,2,0)</f>
        <v>תיקים וסדרנים</v>
      </c>
      <c r="D499" s="27" t="str">
        <f>VLOOKUP(A499,מכרז!$A$5:$I$587,2,0)</f>
        <v>תיקים</v>
      </c>
      <c r="E499" s="88">
        <f>VLOOKUP(D499,'חלוקת אחוזים לכל רמת קטגוריה'!$D$3:$J$69,7,0)</f>
        <v>1.1484848484848485E-3</v>
      </c>
      <c r="F499" s="27" t="str">
        <f>VLOOKUP(A499,מכרז!$A$5:$I$587,3,0)</f>
        <v>תיק חום גב 2.5 40 חוץ עם מחיצה  10 יח' בסט.</v>
      </c>
      <c r="G499" s="27" t="str">
        <f>VLOOKUP(A499,מכרז!$A$5:$I$587,4,0)</f>
        <v>תיק קרטון חום 40 חוץ  עובי 2.5 ס"מ+מחיצה וברזל. 10 יח' בסט.</v>
      </c>
      <c r="H499" s="27">
        <f>VLOOKUP(A499,מכרז!$A$5:$I$587,5,0)</f>
        <v>0</v>
      </c>
      <c r="I499" s="27" t="str">
        <f>VLOOKUP(A499,מכרז!$A$5:$I$587,7,0)</f>
        <v>סט</v>
      </c>
      <c r="J499" s="26">
        <f>VLOOKUP(A499,מכרז!$A$5:$I$587,8,0)</f>
        <v>16.758000000000006</v>
      </c>
    </row>
    <row r="500" spans="1:10" ht="28.5" x14ac:dyDescent="0.2">
      <c r="A500" s="27">
        <v>497</v>
      </c>
      <c r="B500" s="39" t="str">
        <f>VLOOKUP(D500,'חלוקת אחוזים לכל רמת קטגוריה'!$D$3:$J$69,3,0)</f>
        <v>תיקים וקלסרים</v>
      </c>
      <c r="C500" s="39" t="str">
        <f>VLOOKUP(D500,'חלוקת אחוזים לכל רמת קטגוריה'!$D$3:$J$69,2,0)</f>
        <v>תיקים וסדרנים</v>
      </c>
      <c r="D500" s="27" t="str">
        <f>VLOOKUP(A500,מכרז!$A$5:$I$587,2,0)</f>
        <v>תיקים</v>
      </c>
      <c r="E500" s="88">
        <f>VLOOKUP(D500,'חלוקת אחוזים לכל רמת קטגוריה'!$D$3:$J$69,7,0)</f>
        <v>1.1484848484848485E-3</v>
      </c>
      <c r="F500" s="27" t="str">
        <f>VLOOKUP(A500,מכרז!$A$5:$I$587,3,0)</f>
        <v>תיק חום גב 5 40 חוץ</v>
      </c>
      <c r="G500" s="27" t="str">
        <f>VLOOKUP(A500,מכרז!$A$5:$I$587,4,0)</f>
        <v>תיק קרטון חום 40 חוץ  עובי 5 ס"מ</v>
      </c>
      <c r="H500" s="27">
        <f>VLOOKUP(A500,מכרז!$A$5:$I$587,5,0)</f>
        <v>0</v>
      </c>
      <c r="I500" s="27" t="str">
        <f>VLOOKUP(A500,מכרז!$A$5:$I$587,7,0)</f>
        <v>יח'</v>
      </c>
      <c r="J500" s="26">
        <f>VLOOKUP(A500,מכרז!$A$5:$I$587,8,0)</f>
        <v>1.9315800000000001</v>
      </c>
    </row>
    <row r="501" spans="1:10" ht="28.5" x14ac:dyDescent="0.2">
      <c r="A501" s="27">
        <v>498</v>
      </c>
      <c r="B501" s="39" t="str">
        <f>VLOOKUP(D501,'חלוקת אחוזים לכל רמת קטגוריה'!$D$3:$J$69,3,0)</f>
        <v>תיקים וקלסרים</v>
      </c>
      <c r="C501" s="39" t="str">
        <f>VLOOKUP(D501,'חלוקת אחוזים לכל רמת קטגוריה'!$D$3:$J$69,2,0)</f>
        <v>תיקים וסדרנים</v>
      </c>
      <c r="D501" s="27" t="str">
        <f>VLOOKUP(A501,מכרז!$A$5:$I$587,2,0)</f>
        <v>תיקים</v>
      </c>
      <c r="E501" s="88">
        <f>VLOOKUP(D501,'חלוקת אחוזים לכל רמת קטגוריה'!$D$3:$J$69,7,0)</f>
        <v>1.1484848484848485E-3</v>
      </c>
      <c r="F501" s="27" t="str">
        <f>VLOOKUP(A501,מכרז!$A$5:$I$587,3,0)</f>
        <v>תיק חום גב 5 40 חוץ  10 יח' בסט.</v>
      </c>
      <c r="G501" s="27" t="str">
        <f>VLOOKUP(A501,מכרז!$A$5:$I$587,4,0)</f>
        <v>תיק קרטון חום 40 חוץ  עובי 5 ס"מ.  10 יח' בסט.</v>
      </c>
      <c r="H501" s="27">
        <f>VLOOKUP(A501,מכרז!$A$5:$I$587,5,0)</f>
        <v>0</v>
      </c>
      <c r="I501" s="27" t="str">
        <f>VLOOKUP(A501,מכרז!$A$5:$I$587,7,0)</f>
        <v>סט</v>
      </c>
      <c r="J501" s="26">
        <f>VLOOKUP(A501,מכרז!$A$5:$I$587,8,0)</f>
        <v>15.120000000000003</v>
      </c>
    </row>
    <row r="502" spans="1:10" ht="28.5" x14ac:dyDescent="0.2">
      <c r="A502" s="27">
        <v>499</v>
      </c>
      <c r="B502" s="39" t="str">
        <f>VLOOKUP(D502,'חלוקת אחוזים לכל רמת קטגוריה'!$D$3:$J$69,3,0)</f>
        <v>תיקים וקלסרים</v>
      </c>
      <c r="C502" s="39" t="str">
        <f>VLOOKUP(D502,'חלוקת אחוזים לכל רמת קטגוריה'!$D$3:$J$69,2,0)</f>
        <v>תיקים וסדרנים</v>
      </c>
      <c r="D502" s="27" t="str">
        <f>VLOOKUP(A502,מכרז!$A$5:$I$587,2,0)</f>
        <v>תיקים</v>
      </c>
      <c r="E502" s="88">
        <f>VLOOKUP(D502,'חלוקת אחוזים לכל רמת קטגוריה'!$D$3:$J$69,7,0)</f>
        <v>1.1484848484848485E-3</v>
      </c>
      <c r="F502" s="27" t="str">
        <f>VLOOKUP(A502,מכרז!$A$5:$I$587,3,0)</f>
        <v>תיק חום גב 5 פלוס מחיצה 40 חוץ</v>
      </c>
      <c r="G502" s="27" t="str">
        <f>VLOOKUP(A502,מכרז!$A$5:$I$587,4,0)</f>
        <v>תיק קרטון חום 40 חוץ  עובי 5 ס"מ+מחיצה וברזל</v>
      </c>
      <c r="H502" s="27">
        <f>VLOOKUP(A502,מכרז!$A$5:$I$587,5,0)</f>
        <v>0</v>
      </c>
      <c r="I502" s="27" t="str">
        <f>VLOOKUP(A502,מכרז!$A$5:$I$587,7,0)</f>
        <v>יח'</v>
      </c>
      <c r="J502" s="26">
        <f>VLOOKUP(A502,מכרז!$A$5:$I$587,8,0)</f>
        <v>2.0958000000000001</v>
      </c>
    </row>
    <row r="503" spans="1:10" ht="28.5" x14ac:dyDescent="0.2">
      <c r="A503" s="27">
        <v>500</v>
      </c>
      <c r="B503" s="39" t="str">
        <f>VLOOKUP(D503,'חלוקת אחוזים לכל רמת קטגוריה'!$D$3:$J$69,3,0)</f>
        <v>תיקים וקלסרים</v>
      </c>
      <c r="C503" s="39" t="str">
        <f>VLOOKUP(D503,'חלוקת אחוזים לכל רמת קטגוריה'!$D$3:$J$69,2,0)</f>
        <v>תיקים וסדרנים</v>
      </c>
      <c r="D503" s="27" t="str">
        <f>VLOOKUP(A503,מכרז!$A$5:$I$587,2,0)</f>
        <v>תיקים</v>
      </c>
      <c r="E503" s="88">
        <f>VLOOKUP(D503,'חלוקת אחוזים לכל רמת קטגוריה'!$D$3:$J$69,7,0)</f>
        <v>1.1484848484848485E-3</v>
      </c>
      <c r="F503" s="27" t="str">
        <f>VLOOKUP(A503,מכרז!$A$5:$I$587,3,0)</f>
        <v>תיק חום גב 5 פלוס מחיצה 40 חוץ  10 יח' בסט.</v>
      </c>
      <c r="G503" s="27" t="str">
        <f>VLOOKUP(A503,מכרז!$A$5:$I$587,4,0)</f>
        <v>תיק קרטון חום 40 חוץ  עובי 5 ס"מ+מחיצה וברזל.  10 יח' בסט.</v>
      </c>
      <c r="H503" s="27">
        <f>VLOOKUP(A503,מכרז!$A$5:$I$587,5,0)</f>
        <v>0</v>
      </c>
      <c r="I503" s="27" t="str">
        <f>VLOOKUP(A503,מכרז!$A$5:$I$587,7,0)</f>
        <v>סט</v>
      </c>
      <c r="J503" s="26">
        <f>VLOOKUP(A503,מכרז!$A$5:$I$587,8,0)</f>
        <v>17.64</v>
      </c>
    </row>
    <row r="504" spans="1:10" ht="57" x14ac:dyDescent="0.2">
      <c r="A504" s="27">
        <v>501</v>
      </c>
      <c r="B504" s="39" t="str">
        <f>VLOOKUP(D504,'חלוקת אחוזים לכל רמת קטגוריה'!$D$3:$J$69,3,0)</f>
        <v>תיקים וקלסרים</v>
      </c>
      <c r="C504" s="39" t="str">
        <f>VLOOKUP(D504,'חלוקת אחוזים לכל רמת קטגוריה'!$D$3:$J$69,2,0)</f>
        <v>תיקים וסדרנים</v>
      </c>
      <c r="D504" s="27" t="str">
        <f>VLOOKUP(A504,מכרז!$A$5:$I$587,2,0)</f>
        <v>תיקים</v>
      </c>
      <c r="E504" s="88">
        <f>VLOOKUP(D504,'חלוקת אחוזים לכל רמת קטגוריה'!$D$3:$J$69,7,0)</f>
        <v>1.1484848484848485E-3</v>
      </c>
      <c r="F504" s="27" t="str">
        <f>VLOOKUP(A504,מכרז!$A$5:$I$587,3,0)</f>
        <v>תיק תליה יחיד 25 יחידות בסט.</v>
      </c>
      <c r="G504" s="27" t="str">
        <f>VLOOKUP(A504,מכרז!$A$5:$I$587,4,0)</f>
        <v>תיק תלייה בתוך תיקייה, מיועד לתליה, מנגנון תליה אוטומטי ממתכת הניתן להתאמה, תיוק אחד, מתאים לגודל פוליו וA4 , צבע משובץ / חלק, 25 יחידות בסט.</v>
      </c>
      <c r="H504" s="27">
        <f>VLOOKUP(A504,מכרז!$A$5:$I$587,5,0)</f>
        <v>0</v>
      </c>
      <c r="I504" s="27" t="str">
        <f>VLOOKUP(A504,מכרז!$A$5:$I$587,7,0)</f>
        <v>סט</v>
      </c>
      <c r="J504" s="26">
        <f>VLOOKUP(A504,מכרז!$A$5:$I$587,8,0)</f>
        <v>31.500000000000007</v>
      </c>
    </row>
    <row r="505" spans="1:10" ht="14.25" customHeight="1" x14ac:dyDescent="0.2">
      <c r="A505" s="27">
        <v>502</v>
      </c>
      <c r="B505" s="39" t="str">
        <f>VLOOKUP(D505,'חלוקת אחוזים לכל רמת קטגוריה'!$D$3:$J$69,3,0)</f>
        <v>תיקים וקלסרים</v>
      </c>
      <c r="C505" s="39" t="str">
        <f>VLOOKUP(D505,'חלוקת אחוזים לכל רמת קטגוריה'!$D$3:$J$69,2,0)</f>
        <v>תיקים וסדרנים</v>
      </c>
      <c r="D505" s="27" t="str">
        <f>VLOOKUP(A505,מכרז!$A$5:$I$587,2,0)</f>
        <v>תיקים</v>
      </c>
      <c r="E505" s="88">
        <f>VLOOKUP(D505,'חלוקת אחוזים לכל רמת קטגוריה'!$D$3:$J$69,7,0)</f>
        <v>1.1484848484848485E-3</v>
      </c>
      <c r="F505" s="27" t="str">
        <f>VLOOKUP(A505,מכרז!$A$5:$I$587,3,0)</f>
        <v>תיק תליה כפול 25 יחידות בסט.</v>
      </c>
      <c r="G505" s="27" t="str">
        <f>VLOOKUP(A505,מכרז!$A$5:$I$587,4,0)</f>
        <v>תיק תלייה בתוך תיקייה ,מיועד לתליה  כפולה עם שני ברזלי תיוק ,מנגנון תליה אוטומטי ממתכת הניתן להתאמה , מתאים לגודל פוליו וA4 , צבע משובץ / חלק. 25 יח' בסט.</v>
      </c>
      <c r="H505" s="27">
        <f>VLOOKUP(A505,מכרז!$A$5:$I$587,5,0)</f>
        <v>0</v>
      </c>
      <c r="I505" s="27" t="str">
        <f>VLOOKUP(A505,מכרז!$A$5:$I$587,7,0)</f>
        <v>סט</v>
      </c>
      <c r="J505" s="26">
        <f>VLOOKUP(A505,מכרז!$A$5:$I$587,8,0)</f>
        <v>39.895800000000001</v>
      </c>
    </row>
    <row r="506" spans="1:10" ht="28.5" x14ac:dyDescent="0.2">
      <c r="A506" s="27">
        <v>503</v>
      </c>
      <c r="B506" s="39" t="str">
        <f>VLOOKUP(D506,'חלוקת אחוזים לכל רמת קטגוריה'!$D$3:$J$69,3,0)</f>
        <v>תיקים וקלסרים</v>
      </c>
      <c r="C506" s="39" t="str">
        <f>VLOOKUP(D506,'חלוקת אחוזים לכל רמת קטגוריה'!$D$3:$J$69,2,0)</f>
        <v>תיקים וסדרנים</v>
      </c>
      <c r="D506" s="27" t="str">
        <f>VLOOKUP(A506,מכרז!$A$5:$I$587,2,0)</f>
        <v>תיקים</v>
      </c>
      <c r="E506" s="88">
        <f>VLOOKUP(D506,'חלוקת אחוזים לכל רמת קטגוריה'!$D$3:$J$69,7,0)</f>
        <v>1.1484848484848485E-3</v>
      </c>
      <c r="F506" s="27" t="str">
        <f>VLOOKUP(A506,מכרז!$A$5:$I$587,3,0)</f>
        <v>תיק אצבע A4 / פוליו 100 יח' בחבילה</v>
      </c>
      <c r="G506" s="27" t="str">
        <f>VLOOKUP(A506,מכרז!$A$5:$I$587,4,0)</f>
        <v>תיק אצבע סגור שני צדדים גודל  A4 שקוף בצבעים 100 יח' בחבילה</v>
      </c>
      <c r="H506" s="27">
        <f>VLOOKUP(A506,מכרז!$A$5:$I$587,5,0)</f>
        <v>0</v>
      </c>
      <c r="I506" s="27" t="str">
        <f>VLOOKUP(A506,מכרז!$A$5:$I$587,7,0)</f>
        <v>סט</v>
      </c>
      <c r="J506" s="26">
        <f>VLOOKUP(A506,מכרז!$A$5:$I$587,8,0)</f>
        <v>18.475800000000003</v>
      </c>
    </row>
    <row r="507" spans="1:10" ht="42.75" x14ac:dyDescent="0.2">
      <c r="A507" s="27">
        <v>504</v>
      </c>
      <c r="B507" s="39" t="str">
        <f>VLOOKUP(D507,'חלוקת אחוזים לכל רמת קטגוריה'!$D$3:$J$69,3,0)</f>
        <v>תיקים וקלסרים</v>
      </c>
      <c r="C507" s="39" t="str">
        <f>VLOOKUP(D507,'חלוקת אחוזים לכל רמת קטגוריה'!$D$3:$J$69,2,0)</f>
        <v>תיקים וסדרנים</v>
      </c>
      <c r="D507" s="27" t="str">
        <f>VLOOKUP(A507,מכרז!$A$5:$I$587,2,0)</f>
        <v>תיקים</v>
      </c>
      <c r="E507" s="88">
        <f>VLOOKUP(D507,'חלוקת אחוזים לכל רמת קטגוריה'!$D$3:$J$69,7,0)</f>
        <v>1.1484848484848485E-3</v>
      </c>
      <c r="F507" s="27" t="str">
        <f>VLOOKUP(A507,מכרז!$A$5:$I$587,3,0)</f>
        <v>תיק טריפל E בצבעים שונים מתאים ל-20 דף</v>
      </c>
      <c r="G507" s="27" t="str">
        <f>VLOOKUP(A507,מכרז!$A$5:$I$587,4,0)</f>
        <v>תיק מפלסטיק עם חזית שקופה לתפיסת ניירות, ללא צורך בחירור , מתאים  ל 20 דף.</v>
      </c>
      <c r="H507" s="27">
        <f>VLOOKUP(A507,מכרז!$A$5:$I$587,5,0)</f>
        <v>0</v>
      </c>
      <c r="I507" s="27" t="str">
        <f>VLOOKUP(A507,מכרז!$A$5:$I$587,7,0)</f>
        <v>יח'</v>
      </c>
      <c r="J507" s="26">
        <f>VLOOKUP(A507,מכרז!$A$5:$I$587,8,0)</f>
        <v>2.9694000000000003</v>
      </c>
    </row>
    <row r="508" spans="1:10" ht="42.75" x14ac:dyDescent="0.2">
      <c r="A508" s="27">
        <v>505</v>
      </c>
      <c r="B508" s="39" t="str">
        <f>VLOOKUP(D508,'חלוקת אחוזים לכל רמת קטגוריה'!$D$3:$J$69,3,0)</f>
        <v>תיקים וקלסרים</v>
      </c>
      <c r="C508" s="39" t="str">
        <f>VLOOKUP(D508,'חלוקת אחוזים לכל רמת קטגוריה'!$D$3:$J$69,2,0)</f>
        <v>תיקים וסדרנים</v>
      </c>
      <c r="D508" s="27" t="str">
        <f>VLOOKUP(A508,מכרז!$A$5:$I$587,2,0)</f>
        <v>תיקים</v>
      </c>
      <c r="E508" s="88">
        <f>VLOOKUP(D508,'חלוקת אחוזים לכל רמת קטגוריה'!$D$3:$J$69,7,0)</f>
        <v>1.1484848484848485E-3</v>
      </c>
      <c r="F508" s="27" t="str">
        <f>VLOOKUP(A508,מכרז!$A$5:$I$587,3,0)</f>
        <v>תיק ארכיון עם גומי ושרוך</v>
      </c>
      <c r="G508" s="27" t="str">
        <f>VLOOKUP(A508,מכרז!$A$5:$I$587,4,0)</f>
        <v>תיק מקרטון אפור , דפנות מתקפלות , שרוך וגומי לסגירה ,גב ברוחב 8 ס"מ , מתאים לאחסון חומר ארכיוני.</v>
      </c>
      <c r="H508" s="27">
        <f>VLOOKUP(A508,מכרז!$A$5:$I$587,5,0)</f>
        <v>0</v>
      </c>
      <c r="I508" s="27" t="str">
        <f>VLOOKUP(A508,מכרז!$A$5:$I$587,7,0)</f>
        <v>יח'</v>
      </c>
      <c r="J508" s="26">
        <f>VLOOKUP(A508,מכרז!$A$5:$I$587,8,0)</f>
        <v>3.5616000000000008</v>
      </c>
    </row>
    <row r="509" spans="1:10" ht="57" x14ac:dyDescent="0.2">
      <c r="A509" s="27">
        <v>506</v>
      </c>
      <c r="B509" s="39" t="str">
        <f>VLOOKUP(D509,'חלוקת אחוזים לכל רמת קטגוריה'!$D$3:$J$69,3,0)</f>
        <v>תיקים וקלסרים</v>
      </c>
      <c r="C509" s="39" t="str">
        <f>VLOOKUP(D509,'חלוקת אחוזים לכל רמת קטגוריה'!$D$3:$J$69,2,0)</f>
        <v>תיקים וסדרנים</v>
      </c>
      <c r="D509" s="27" t="str">
        <f>VLOOKUP(A509,מכרז!$A$5:$I$587,2,0)</f>
        <v>תיקים</v>
      </c>
      <c r="E509" s="88">
        <f>VLOOKUP(D509,'חלוקת אחוזים לכל רמת קטגוריה'!$D$3:$J$69,7,0)</f>
        <v>1.1484848484848485E-3</v>
      </c>
      <c r="F509" s="27" t="str">
        <f>VLOOKUP(A509,מכרז!$A$5:$I$587,3,0)</f>
        <v>תיק גמיש אטום שקוף פוליו צבעוני 20 יח' בסט</v>
      </c>
      <c r="G509" s="27" t="str">
        <f>VLOOKUP(A509,מכרז!$A$5:$I$587,4,0)</f>
        <v>תיק פלסטיק חזית שקופה , תחתית צבעונית, מתאים לנייר פוליו וA4 , תכולה עד 20 דף עם ברזלי תיוק, במגוון צבעים. 20 יח' בסט</v>
      </c>
      <c r="H509" s="27">
        <f>VLOOKUP(A509,מכרז!$A$5:$I$587,5,0)</f>
        <v>0</v>
      </c>
      <c r="I509" s="27" t="str">
        <f>VLOOKUP(A509,מכרז!$A$5:$I$587,7,0)</f>
        <v>סט</v>
      </c>
      <c r="J509" s="26">
        <f>VLOOKUP(A509,מכרז!$A$5:$I$587,8,0)</f>
        <v>12.600000000000001</v>
      </c>
    </row>
    <row r="510" spans="1:10" ht="28.5" x14ac:dyDescent="0.2">
      <c r="A510" s="27">
        <v>507</v>
      </c>
      <c r="B510" s="39" t="str">
        <f>VLOOKUP(D510,'חלוקת אחוזים לכל רמת קטגוריה'!$D$3:$J$69,3,0)</f>
        <v>תיקים וקלסרים</v>
      </c>
      <c r="C510" s="39" t="str">
        <f>VLOOKUP(D510,'חלוקת אחוזים לכל רמת קטגוריה'!$D$3:$J$69,2,0)</f>
        <v>תיקים וסדרנים</v>
      </c>
      <c r="D510" s="27" t="str">
        <f>VLOOKUP(A510,מכרז!$A$5:$I$587,2,0)</f>
        <v>תיקים</v>
      </c>
      <c r="E510" s="88">
        <f>VLOOKUP(D510,'חלוקת אחוזים לכל רמת קטגוריה'!$D$3:$J$69,7,0)</f>
        <v>1.1484848484848485E-3</v>
      </c>
      <c r="F510" s="27" t="str">
        <f>VLOOKUP(A510,מכרז!$A$5:$I$587,3,0)</f>
        <v>תיק מהנדס לחצן בודד</v>
      </c>
      <c r="G510" s="27" t="str">
        <f>VLOOKUP(A510,מכרז!$A$5:$I$587,4,0)</f>
        <v>לוח קשיח בודד לכתיבה, ציפוי פלסטיק, גודל פוליו, קפיץ מחזיק דפים בחלק העליון.</v>
      </c>
      <c r="H510" s="27">
        <f>VLOOKUP(A510,מכרז!$A$5:$I$587,5,0)</f>
        <v>0</v>
      </c>
      <c r="I510" s="27" t="str">
        <f>VLOOKUP(A510,מכרז!$A$5:$I$587,7,0)</f>
        <v>יח'</v>
      </c>
      <c r="J510" s="26">
        <f>VLOOKUP(A510,מכרז!$A$5:$I$587,8,0)</f>
        <v>2.625</v>
      </c>
    </row>
    <row r="511" spans="1:10" ht="42.75" x14ac:dyDescent="0.2">
      <c r="A511" s="27">
        <v>508</v>
      </c>
      <c r="B511" s="39" t="str">
        <f>VLOOKUP(D511,'חלוקת אחוזים לכל רמת קטגוריה'!$D$3:$J$69,3,0)</f>
        <v>תיקים וקלסרים</v>
      </c>
      <c r="C511" s="39" t="str">
        <f>VLOOKUP(D511,'חלוקת אחוזים לכל רמת קטגוריה'!$D$3:$J$69,2,0)</f>
        <v>תיקים וסדרנים</v>
      </c>
      <c r="D511" s="27" t="str">
        <f>VLOOKUP(A511,מכרז!$A$5:$I$587,2,0)</f>
        <v>תיקים</v>
      </c>
      <c r="E511" s="88">
        <f>VLOOKUP(D511,'חלוקת אחוזים לכל רמת קטגוריה'!$D$3:$J$69,7,0)</f>
        <v>1.1484848484848485E-3</v>
      </c>
      <c r="F511" s="27" t="str">
        <f>VLOOKUP(A511,מכרז!$A$5:$I$587,3,0)</f>
        <v>תיק מהנדס לחצן בודד 12 יח' בחבילה.</v>
      </c>
      <c r="G511" s="27" t="str">
        <f>VLOOKUP(A511,מכרז!$A$5:$I$587,4,0)</f>
        <v>לוח קשיח בודד לכתיבה, ציפוי פלסטיק, גודל פוליו, קפיץ מחזיק דפים בחלק העליון. 12 יח' בחבילה.</v>
      </c>
      <c r="H511" s="27">
        <f>VLOOKUP(A511,מכרז!$A$5:$I$587,5,0)</f>
        <v>0</v>
      </c>
      <c r="I511" s="27" t="str">
        <f>VLOOKUP(A511,מכרז!$A$5:$I$587,7,0)</f>
        <v>סט</v>
      </c>
      <c r="J511" s="26">
        <f>VLOOKUP(A511,מכרז!$A$5:$I$587,8,0)</f>
        <v>13.86</v>
      </c>
    </row>
    <row r="512" spans="1:10" ht="28.5" x14ac:dyDescent="0.2">
      <c r="A512" s="27">
        <v>509</v>
      </c>
      <c r="B512" s="39" t="str">
        <f>VLOOKUP(D512,'חלוקת אחוזים לכל רמת קטגוריה'!$D$3:$J$69,3,0)</f>
        <v>תיקים וקלסרים</v>
      </c>
      <c r="C512" s="39" t="str">
        <f>VLOOKUP(D512,'חלוקת אחוזים לכל רמת קטגוריה'!$D$3:$J$69,2,0)</f>
        <v>תיקים וסדרנים</v>
      </c>
      <c r="D512" s="27" t="str">
        <f>VLOOKUP(A512,מכרז!$A$5:$I$587,2,0)</f>
        <v>תיקים</v>
      </c>
      <c r="E512" s="88">
        <f>VLOOKUP(D512,'חלוקת אחוזים לכל רמת קטגוריה'!$D$3:$J$69,7,0)</f>
        <v>1.1484848484848485E-3</v>
      </c>
      <c r="F512" s="27" t="str">
        <f>VLOOKUP(A512,מכרז!$A$5:$I$587,3,0)</f>
        <v>תיק מהנדס כפול פליו</v>
      </c>
      <c r="G512" s="27" t="str">
        <f>VLOOKUP(A512,מכרז!$A$5:$I$587,4,0)</f>
        <v>לוח קשיח כפול לכתיבה , ציפוי פלסטיק, גודל פוליו, קפיץ מחזיק דפים בחלק העליון.</v>
      </c>
      <c r="H512" s="27">
        <f>VLOOKUP(A512,מכרז!$A$5:$I$587,5,0)</f>
        <v>0</v>
      </c>
      <c r="I512" s="27" t="str">
        <f>VLOOKUP(A512,מכרז!$A$5:$I$587,7,0)</f>
        <v>יח'</v>
      </c>
      <c r="J512" s="26">
        <f>VLOOKUP(A512,מכרז!$A$5:$I$587,8,0)</f>
        <v>4.2840000000000007</v>
      </c>
    </row>
    <row r="513" spans="1:10" ht="42.75" x14ac:dyDescent="0.2">
      <c r="A513" s="27">
        <v>510</v>
      </c>
      <c r="B513" s="39" t="str">
        <f>VLOOKUP(D513,'חלוקת אחוזים לכל רמת קטגוריה'!$D$3:$J$69,3,0)</f>
        <v>תיקים וקלסרים</v>
      </c>
      <c r="C513" s="39" t="str">
        <f>VLOOKUP(D513,'חלוקת אחוזים לכל רמת קטגוריה'!$D$3:$J$69,2,0)</f>
        <v>תיקים וסדרנים</v>
      </c>
      <c r="D513" s="27" t="str">
        <f>VLOOKUP(A513,מכרז!$A$5:$I$587,2,0)</f>
        <v>תיקים</v>
      </c>
      <c r="E513" s="88">
        <f>VLOOKUP(D513,'חלוקת אחוזים לכל רמת קטגוריה'!$D$3:$J$69,7,0)</f>
        <v>1.1484848484848485E-3</v>
      </c>
      <c r="F513" s="27" t="str">
        <f>VLOOKUP(A513,מכרז!$A$5:$I$587,3,0)</f>
        <v>תיק מהנדס כפול פליו 12 יח' בחבילה.</v>
      </c>
      <c r="G513" s="27" t="str">
        <f>VLOOKUP(A513,מכרז!$A$5:$I$587,4,0)</f>
        <v>לוח קשיח כפול לכתיבה , ציפוי פלסטיק, גודל פוליו, קפיץ מחזיק דפים בחלק העליון.  12 יח' בחבילה.</v>
      </c>
      <c r="H513" s="27">
        <f>VLOOKUP(A513,מכרז!$A$5:$I$587,5,0)</f>
        <v>0</v>
      </c>
      <c r="I513" s="27" t="str">
        <f>VLOOKUP(A513,מכרז!$A$5:$I$587,7,0)</f>
        <v>סט</v>
      </c>
      <c r="J513" s="26">
        <f>VLOOKUP(A513,מכרז!$A$5:$I$587,8,0)</f>
        <v>20.16</v>
      </c>
    </row>
    <row r="514" spans="1:10" ht="28.5" x14ac:dyDescent="0.2">
      <c r="A514" s="27">
        <v>511</v>
      </c>
      <c r="B514" s="39" t="str">
        <f>VLOOKUP(D514,'חלוקת אחוזים לכל רמת קטגוריה'!$D$3:$J$69,3,0)</f>
        <v>תיקים וקלסרים</v>
      </c>
      <c r="C514" s="39" t="str">
        <f>VLOOKUP(D514,'חלוקת אחוזים לכל רמת קטגוריה'!$D$3:$J$69,2,0)</f>
        <v>תיקים וסדרנים</v>
      </c>
      <c r="D514" s="27" t="str">
        <f>VLOOKUP(A514,מכרז!$A$5:$I$587,2,0)</f>
        <v>תיקים</v>
      </c>
      <c r="E514" s="88">
        <f>VLOOKUP(D514,'חלוקת אחוזים לכל רמת קטגוריה'!$D$3:$J$69,7,0)</f>
        <v>1.1484848484848485E-3</v>
      </c>
      <c r="F514" s="27" t="str">
        <f>VLOOKUP(A514,מכרז!$A$5:$I$587,3,0)</f>
        <v xml:space="preserve">תיק הגשה מקרטון גודל A4, עם 2 כיסים, 180 גר' </v>
      </c>
      <c r="G514" s="27" t="str">
        <f>VLOOKUP(A514,מכרז!$A$5:$I$587,4,0)</f>
        <v xml:space="preserve">תיק הגשה מקרטון גודל A4, עם 2 כיסים, 180 גר' </v>
      </c>
      <c r="H514" s="27">
        <f>VLOOKUP(A514,מכרז!$A$5:$I$587,5,0)</f>
        <v>0</v>
      </c>
      <c r="I514" s="27" t="str">
        <f>VLOOKUP(A514,מכרז!$A$5:$I$587,7,0)</f>
        <v>יח'</v>
      </c>
      <c r="J514" s="26">
        <f>VLOOKUP(A514,מכרז!$A$5:$I$587,8,0)</f>
        <v>0.67157999999999995</v>
      </c>
    </row>
    <row r="515" spans="1:10" ht="28.5" x14ac:dyDescent="0.2">
      <c r="A515" s="27">
        <v>512</v>
      </c>
      <c r="B515" s="39" t="str">
        <f>VLOOKUP(D515,'חלוקת אחוזים לכל רמת קטגוריה'!$D$3:$J$69,3,0)</f>
        <v>תיקים וקלסרים</v>
      </c>
      <c r="C515" s="39" t="str">
        <f>VLOOKUP(D515,'חלוקת אחוזים לכל רמת קטגוריה'!$D$3:$J$69,2,0)</f>
        <v>תיקים וסדרנים</v>
      </c>
      <c r="D515" s="27" t="str">
        <f>VLOOKUP(A515,מכרז!$A$5:$I$587,2,0)</f>
        <v>תיקים</v>
      </c>
      <c r="E515" s="88">
        <f>VLOOKUP(D515,'חלוקת אחוזים לכל רמת קטגוריה'!$D$3:$J$69,7,0)</f>
        <v>1.1484848484848485E-3</v>
      </c>
      <c r="F515" s="27" t="str">
        <f>VLOOKUP(A515,מכרז!$A$5:$I$587,3,0)</f>
        <v xml:space="preserve">תיק עם גומיה ומנגנון סלידינג פייל </v>
      </c>
      <c r="G515" s="27" t="str">
        <f>VLOOKUP(A515,מכרז!$A$5:$I$587,4,0)</f>
        <v>תיק עם גומיה ומנגנון סלידינג פייל  בצבעים שונים</v>
      </c>
      <c r="H515" s="27">
        <f>VLOOKUP(A515,מכרז!$A$5:$I$587,5,0)</f>
        <v>0</v>
      </c>
      <c r="I515" s="27" t="str">
        <f>VLOOKUP(A515,מכרז!$A$5:$I$587,7,0)</f>
        <v>יח'</v>
      </c>
      <c r="J515" s="26">
        <f>VLOOKUP(A515,מכרז!$A$5:$I$587,8,0)</f>
        <v>6.488275862068968</v>
      </c>
    </row>
    <row r="516" spans="1:10" ht="28.5" x14ac:dyDescent="0.2">
      <c r="A516" s="27">
        <v>513</v>
      </c>
      <c r="B516" s="39" t="str">
        <f>VLOOKUP(D516,'חלוקת אחוזים לכל רמת קטגוריה'!$D$3:$J$69,3,0)</f>
        <v>תיקים וקלסרים</v>
      </c>
      <c r="C516" s="39" t="str">
        <f>VLOOKUP(D516,'חלוקת אחוזים לכל רמת קטגוריה'!$D$3:$J$69,2,0)</f>
        <v>תיקים וסדרנים</v>
      </c>
      <c r="D516" s="27" t="str">
        <f>VLOOKUP(A516,מכרז!$A$5:$I$587,2,0)</f>
        <v>תיקים</v>
      </c>
      <c r="E516" s="88">
        <f>VLOOKUP(D516,'חלוקת אחוזים לכל רמת קטגוריה'!$D$3:$J$69,7,0)</f>
        <v>1.1484848484848485E-3</v>
      </c>
      <c r="F516" s="27" t="str">
        <f>VLOOKUP(A516,מכרז!$A$5:$I$587,3,0)</f>
        <v>תיק תליה 101 מתלה יחיד ירוק משובץ חב' 25</v>
      </c>
      <c r="G516" s="27" t="str">
        <f>VLOOKUP(A516,מכרז!$A$5:$I$587,4,0)</f>
        <v>תיק תליה 101 מתלה יחיד משובץ חב' 25</v>
      </c>
      <c r="H516" s="27">
        <f>VLOOKUP(A516,מכרז!$A$5:$I$587,5,0)</f>
        <v>0</v>
      </c>
      <c r="I516" s="27" t="str">
        <f>VLOOKUP(A516,מכרז!$A$5:$I$587,7,0)</f>
        <v>חבילה</v>
      </c>
      <c r="J516" s="26">
        <f>VLOOKUP(A516,מכרז!$A$5:$I$587,8,0)</f>
        <v>56.027999999999999</v>
      </c>
    </row>
    <row r="517" spans="1:10" ht="28.5" x14ac:dyDescent="0.2">
      <c r="A517" s="27">
        <v>514</v>
      </c>
      <c r="B517" s="39" t="str">
        <f>VLOOKUP(D517,'חלוקת אחוזים לכל רמת קטגוריה'!$D$3:$J$69,3,0)</f>
        <v>תיקים וקלסרים</v>
      </c>
      <c r="C517" s="39" t="str">
        <f>VLOOKUP(D517,'חלוקת אחוזים לכל רמת קטגוריה'!$D$3:$J$69,2,0)</f>
        <v>תיקים וסדרנים</v>
      </c>
      <c r="D517" s="27" t="str">
        <f>VLOOKUP(A517,מכרז!$A$5:$I$587,2,0)</f>
        <v>תיקים</v>
      </c>
      <c r="E517" s="88">
        <f>VLOOKUP(D517,'חלוקת אחוזים לכל רמת קטגוריה'!$D$3:$J$69,7,0)</f>
        <v>1.1484848484848485E-3</v>
      </c>
      <c r="F517" s="27" t="str">
        <f>VLOOKUP(A517,מכרז!$A$5:$I$587,3,0)</f>
        <v>תיק  750 גרם, שתי גומיות, חזית שקופה גודל 24/34</v>
      </c>
      <c r="G517" s="27" t="str">
        <f>VLOOKUP(A517,מכרז!$A$5:$I$587,4,0)</f>
        <v>תיק  750 גר'  + שתי גומיות + חזית שקופה , גודל 24/34</v>
      </c>
      <c r="H517" s="27">
        <f>VLOOKUP(A517,מכרז!$A$5:$I$587,5,0)</f>
        <v>0</v>
      </c>
      <c r="I517" s="27" t="str">
        <f>VLOOKUP(A517,מכרז!$A$5:$I$587,7,0)</f>
        <v>יח'</v>
      </c>
      <c r="J517" s="26">
        <f>VLOOKUP(A517,מכרז!$A$5:$I$587,8,0)</f>
        <v>5.67</v>
      </c>
    </row>
    <row r="518" spans="1:10" ht="42.75" x14ac:dyDescent="0.2">
      <c r="A518" s="27">
        <v>515</v>
      </c>
      <c r="B518" s="39" t="str">
        <f>VLOOKUP(D518,'חלוקת אחוזים לכל רמת קטגוריה'!$D$3:$J$69,3,0)</f>
        <v>תיקים וקלסרים</v>
      </c>
      <c r="C518" s="39" t="str">
        <f>VLOOKUP(D518,'חלוקת אחוזים לכל רמת קטגוריה'!$D$3:$J$69,2,0)</f>
        <v>תיקי מנילה, ניילונים ותיקי תצוגה</v>
      </c>
      <c r="D518" s="27" t="str">
        <f>VLOOKUP(A518,מכרז!$A$5:$I$587,2,0)</f>
        <v>שקיות ניילון למסמכים</v>
      </c>
      <c r="E518" s="88">
        <f>VLOOKUP(D518,'חלוקת אחוזים לכל רמת קטגוריה'!$D$3:$J$69,7,0)</f>
        <v>2.7400000000000002E-3</v>
      </c>
      <c r="F518" s="27" t="str">
        <f>VLOOKUP(A518,מכרז!$A$5:$I$587,3,0)</f>
        <v>שקיות ניילון (פוליטילין) פס לבן לאחסון נייר במידה  A4 חבילה של 100 יחידות 30 מיקרון</v>
      </c>
      <c r="G518" s="27" t="str">
        <f>VLOOKUP(A518,מכרז!$A$5:$I$587,4,0)</f>
        <v>שקיות ניילון (פוליטילן) עם פס לבן במידה A4 בעובי 30 מיקרון חבילה של 100 יחידות</v>
      </c>
      <c r="H518" s="27">
        <f>VLOOKUP(A518,מכרז!$A$5:$I$587,5,0)</f>
        <v>0</v>
      </c>
      <c r="I518" s="27" t="str">
        <f>VLOOKUP(A518,מכרז!$A$5:$I$587,7,0)</f>
        <v>חב'</v>
      </c>
      <c r="J518" s="26">
        <f>VLOOKUP(A518,מכרז!$A$5:$I$587,8,0)</f>
        <v>3.2760000000000007</v>
      </c>
    </row>
    <row r="519" spans="1:10" ht="42.75" x14ac:dyDescent="0.2">
      <c r="A519" s="27">
        <v>516</v>
      </c>
      <c r="B519" s="39" t="str">
        <f>VLOOKUP(D519,'חלוקת אחוזים לכל רמת קטגוריה'!$D$3:$J$69,3,0)</f>
        <v>תיקים וקלסרים</v>
      </c>
      <c r="C519" s="39" t="str">
        <f>VLOOKUP(D519,'חלוקת אחוזים לכל רמת קטגוריה'!$D$3:$J$69,2,0)</f>
        <v>תיקי מנילה, ניילונים ותיקי תצוגה</v>
      </c>
      <c r="D519" s="27" t="str">
        <f>VLOOKUP(A519,מכרז!$A$5:$I$587,2,0)</f>
        <v>שקיות ניילון למסמכים</v>
      </c>
      <c r="E519" s="88">
        <f>VLOOKUP(D519,'חלוקת אחוזים לכל רמת קטגוריה'!$D$3:$J$69,7,0)</f>
        <v>2.7400000000000002E-3</v>
      </c>
      <c r="F519" s="27" t="str">
        <f>VLOOKUP(A519,מכרז!$A$5:$I$587,3,0)</f>
        <v>שקיות ניילון (פוליטילין) פס לבן לאחסון נייר במידה  A4 חבילה של 100 יחידות 40 מיקרון</v>
      </c>
      <c r="G519" s="27" t="str">
        <f>VLOOKUP(A519,מכרז!$A$5:$I$587,4,0)</f>
        <v>שקיות ניילון (פוליטילן) עם פס לבן במידה A4 בעובי 40 מיקרון חבילה של 100 יחידות</v>
      </c>
      <c r="H519" s="27">
        <f>VLOOKUP(A519,מכרז!$A$5:$I$587,5,0)</f>
        <v>0</v>
      </c>
      <c r="I519" s="27" t="str">
        <f>VLOOKUP(A519,מכרז!$A$5:$I$587,7,0)</f>
        <v>חב'</v>
      </c>
      <c r="J519" s="26">
        <f>VLOOKUP(A519,מכרז!$A$5:$I$587,8,0)</f>
        <v>7.1358000000000006</v>
      </c>
    </row>
    <row r="520" spans="1:10" ht="42.75" x14ac:dyDescent="0.2">
      <c r="A520" s="27">
        <v>517</v>
      </c>
      <c r="B520" s="39" t="str">
        <f>VLOOKUP(D520,'חלוקת אחוזים לכל רמת קטגוריה'!$D$3:$J$69,3,0)</f>
        <v>תיקים וקלסרים</v>
      </c>
      <c r="C520" s="39" t="str">
        <f>VLOOKUP(D520,'חלוקת אחוזים לכל רמת קטגוריה'!$D$3:$J$69,2,0)</f>
        <v>תיקי מנילה, ניילונים ותיקי תצוגה</v>
      </c>
      <c r="D520" s="27" t="str">
        <f>VLOOKUP(A520,מכרז!$A$5:$I$587,2,0)</f>
        <v>שקיות ניילון למסמכים</v>
      </c>
      <c r="E520" s="88">
        <f>VLOOKUP(D520,'חלוקת אחוזים לכל רמת קטגוריה'!$D$3:$J$69,7,0)</f>
        <v>2.7400000000000002E-3</v>
      </c>
      <c r="F520" s="27" t="str">
        <f>VLOOKUP(A520,מכרז!$A$5:$I$587,3,0)</f>
        <v>שקית ניילון גודל פוליו פס לבן חב' 100 יח' 30 מיקרון</v>
      </c>
      <c r="G520" s="27" t="str">
        <f>VLOOKUP(A520,מכרז!$A$5:$I$587,4,0)</f>
        <v>שקית ניילון גודל פוליו פס לבן חב' 100 יח' 30 מיקרון</v>
      </c>
      <c r="H520" s="27">
        <f>VLOOKUP(A520,מכרז!$A$5:$I$587,5,0)</f>
        <v>0</v>
      </c>
      <c r="I520" s="27" t="str">
        <f>VLOOKUP(A520,מכרז!$A$5:$I$587,7,0)</f>
        <v>חב'</v>
      </c>
      <c r="J520" s="26">
        <f>VLOOKUP(A520,מכרז!$A$5:$I$587,8,0)</f>
        <v>5.9850000000000003</v>
      </c>
    </row>
    <row r="521" spans="1:10" ht="42.75" x14ac:dyDescent="0.2">
      <c r="A521" s="27">
        <v>518</v>
      </c>
      <c r="B521" s="39" t="str">
        <f>VLOOKUP(D521,'חלוקת אחוזים לכל רמת קטגוריה'!$D$3:$J$69,3,0)</f>
        <v>תיקים וקלסרים</v>
      </c>
      <c r="C521" s="39" t="str">
        <f>VLOOKUP(D521,'חלוקת אחוזים לכל רמת קטגוריה'!$D$3:$J$69,2,0)</f>
        <v>תיקי מנילה, ניילונים ותיקי תצוגה</v>
      </c>
      <c r="D521" s="27" t="str">
        <f>VLOOKUP(A521,מכרז!$A$5:$I$587,2,0)</f>
        <v>שקיות ניילון למסמכים</v>
      </c>
      <c r="E521" s="88">
        <f>VLOOKUP(D521,'חלוקת אחוזים לכל רמת קטגוריה'!$D$3:$J$69,7,0)</f>
        <v>2.7400000000000002E-3</v>
      </c>
      <c r="F521" s="27" t="str">
        <f>VLOOKUP(A521,מכרז!$A$5:$I$587,3,0)</f>
        <v>שקיות ניילון (פוליטילין) פס לבן לאחסון נייר במידה פוליו חבילה של 100 יחידות 40 מיקרון</v>
      </c>
      <c r="G521" s="27" t="str">
        <f>VLOOKUP(A521,מכרז!$A$5:$I$587,4,0)</f>
        <v>שקיות ניילון (פוליטילן) עם פס לבן במידה פוליו בעובי 40 מיקרון חבילה של 100 יחידות</v>
      </c>
      <c r="H521" s="27">
        <f>VLOOKUP(A521,מכרז!$A$5:$I$587,5,0)</f>
        <v>0</v>
      </c>
      <c r="I521" s="27" t="str">
        <f>VLOOKUP(A521,מכרז!$A$5:$I$587,7,0)</f>
        <v>חב'</v>
      </c>
      <c r="J521" s="26">
        <f>VLOOKUP(A521,מכרז!$A$5:$I$587,8,0)</f>
        <v>7.9800000000000022</v>
      </c>
    </row>
    <row r="522" spans="1:10" ht="42.75" x14ac:dyDescent="0.2">
      <c r="A522" s="27">
        <v>519</v>
      </c>
      <c r="B522" s="39" t="str">
        <f>VLOOKUP(D522,'חלוקת אחוזים לכל רמת קטגוריה'!$D$3:$J$69,3,0)</f>
        <v>תיקים וקלסרים</v>
      </c>
      <c r="C522" s="39" t="str">
        <f>VLOOKUP(D522,'חלוקת אחוזים לכל רמת קטגוריה'!$D$3:$J$69,2,0)</f>
        <v>תיקי מנילה, ניילונים ותיקי תצוגה</v>
      </c>
      <c r="D522" s="27" t="str">
        <f>VLOOKUP(A522,מכרז!$A$5:$I$587,2,0)</f>
        <v>שקיות ניילון למסמכים</v>
      </c>
      <c r="E522" s="88">
        <f>VLOOKUP(D522,'חלוקת אחוזים לכל רמת קטגוריה'!$D$3:$J$69,7,0)</f>
        <v>2.7400000000000002E-3</v>
      </c>
      <c r="F522" s="27" t="str">
        <f>VLOOKUP(A522,מכרז!$A$5:$I$587,3,0)</f>
        <v>שקיות ניילון (פוליטילין) לאחסון נייר במידה פוליו חבילה של 100 יחידות 40 מיקרון</v>
      </c>
      <c r="G522" s="27" t="str">
        <f>VLOOKUP(A522,מכרז!$A$5:$I$587,4,0)</f>
        <v>שקיות ניילון (פוליטילן) במידה פוליו בעובי 40 מיקרון  חבילה של 100 יחידות</v>
      </c>
      <c r="H522" s="27">
        <f>VLOOKUP(A522,מכרז!$A$5:$I$587,5,0)</f>
        <v>0</v>
      </c>
      <c r="I522" s="27" t="str">
        <f>VLOOKUP(A522,מכרז!$A$5:$I$587,7,0)</f>
        <v>חב'</v>
      </c>
      <c r="J522" s="26">
        <f>VLOOKUP(A522,מכרז!$A$5:$I$587,8,0)</f>
        <v>10.08</v>
      </c>
    </row>
    <row r="523" spans="1:10" ht="14.25" customHeight="1" x14ac:dyDescent="0.2">
      <c r="A523" s="27">
        <v>520</v>
      </c>
      <c r="B523" s="39" t="str">
        <f>VLOOKUP(D523,'חלוקת אחוזים לכל רמת קטגוריה'!$D$3:$J$69,3,0)</f>
        <v>תיקים וקלסרים</v>
      </c>
      <c r="C523" s="39" t="str">
        <f>VLOOKUP(D523,'חלוקת אחוזים לכל רמת קטגוריה'!$D$3:$J$69,2,0)</f>
        <v>תיקי מנילה, ניילונים ותיקי תצוגה</v>
      </c>
      <c r="D523" s="27" t="str">
        <f>VLOOKUP(A523,מכרז!$A$5:$I$587,2,0)</f>
        <v>שקיות ניילון למסמכים</v>
      </c>
      <c r="E523" s="88">
        <f>VLOOKUP(D523,'חלוקת אחוזים לכל רמת קטגוריה'!$D$3:$J$69,7,0)</f>
        <v>2.7400000000000002E-3</v>
      </c>
      <c r="F523" s="27" t="str">
        <f>VLOOKUP(A523,מכרז!$A$5:$I$587,3,0)</f>
        <v>שקיות ניילון (פוליטילין) פס לבן לאחסון נייר במידה  A3 חבילה של 50 יחידות</v>
      </c>
      <c r="G523" s="27" t="str">
        <f>VLOOKUP(A523,מכרז!$A$5:$I$587,4,0)</f>
        <v>שקיות ניילון (פוליטילן) עם פס לבן במידה A3  חבילה של 50 יחידות</v>
      </c>
      <c r="H523" s="27">
        <f>VLOOKUP(A523,מכרז!$A$5:$I$587,5,0)</f>
        <v>0</v>
      </c>
      <c r="I523" s="27" t="str">
        <f>VLOOKUP(A523,מכרז!$A$5:$I$587,7,0)</f>
        <v>חב'</v>
      </c>
      <c r="J523" s="26">
        <f>VLOOKUP(A523,מכרז!$A$5:$I$587,8,0)</f>
        <v>19.320000000000004</v>
      </c>
    </row>
    <row r="524" spans="1:10" ht="42.75" x14ac:dyDescent="0.2">
      <c r="A524" s="27">
        <v>521</v>
      </c>
      <c r="B524" s="39" t="str">
        <f>VLOOKUP(D524,'חלוקת אחוזים לכל רמת קטגוריה'!$D$3:$J$69,3,0)</f>
        <v>תיקים וקלסרים</v>
      </c>
      <c r="C524" s="39" t="str">
        <f>VLOOKUP(D524,'חלוקת אחוזים לכל רמת קטגוריה'!$D$3:$J$69,2,0)</f>
        <v>תיקי מנילה, ניילונים ותיקי תצוגה</v>
      </c>
      <c r="D524" s="27" t="str">
        <f>VLOOKUP(A524,מכרז!$A$5:$I$587,2,0)</f>
        <v>שקיות ניילון למסמכים</v>
      </c>
      <c r="E524" s="88">
        <f>VLOOKUP(D524,'חלוקת אחוזים לכל רמת קטגוריה'!$D$3:$J$69,7,0)</f>
        <v>2.7400000000000002E-3</v>
      </c>
      <c r="F524" s="27" t="str">
        <f>VLOOKUP(A524,מכרז!$A$5:$I$587,3,0)</f>
        <v>שקית פוליו פס לבן רחב 45 מיק' חב'100</v>
      </c>
      <c r="G524" s="27" t="str">
        <f>VLOOKUP(A524,מכרז!$A$5:$I$587,4,0)</f>
        <v xml:space="preserve">שקית A4 פס לבן חב'100 </v>
      </c>
      <c r="H524" s="27">
        <f>VLOOKUP(A524,מכרז!$A$5:$I$587,5,0)</f>
        <v>0</v>
      </c>
      <c r="I524" s="27" t="str">
        <f>VLOOKUP(A524,מכרז!$A$5:$I$587,7,0)</f>
        <v>חבילה</v>
      </c>
      <c r="J524" s="26">
        <f>VLOOKUP(A524,מכרז!$A$5:$I$587,8,0)</f>
        <v>13.534137931034484</v>
      </c>
    </row>
    <row r="525" spans="1:10" ht="42.75" x14ac:dyDescent="0.2">
      <c r="A525" s="27">
        <v>522</v>
      </c>
      <c r="B525" s="39" t="str">
        <f>VLOOKUP(D525,'חלוקת אחוזים לכל רמת קטגוריה'!$D$3:$J$69,3,0)</f>
        <v>תיקים וקלסרים</v>
      </c>
      <c r="C525" s="39" t="str">
        <f>VLOOKUP(D525,'חלוקת אחוזים לכל רמת קטגוריה'!$D$3:$J$69,2,0)</f>
        <v>תיקי מנילה, ניילונים ותיקי תצוגה</v>
      </c>
      <c r="D525" s="27" t="str">
        <f>VLOOKUP(A525,מכרז!$A$5:$I$587,2,0)</f>
        <v>שקיות ניילון למסמכים</v>
      </c>
      <c r="E525" s="88">
        <f>VLOOKUP(D525,'חלוקת אחוזים לכל רמת קטגוריה'!$D$3:$J$69,7,0)</f>
        <v>2.7400000000000002E-3</v>
      </c>
      <c r="F525" s="27" t="str">
        <f>VLOOKUP(A525,מכרז!$A$5:$I$587,3,0)</f>
        <v>שקית פוליו פס לבן/ירוק 100 יח 45 מיקרון</v>
      </c>
      <c r="G525" s="27" t="str">
        <f>VLOOKUP(A525,מכרז!$A$5:$I$587,4,0)</f>
        <v>שקית פוליו פס לבן/ירוק 100 יח 45 מיקרון</v>
      </c>
      <c r="H525" s="27">
        <f>VLOOKUP(A525,מכרז!$A$5:$I$587,5,0)</f>
        <v>0</v>
      </c>
      <c r="I525" s="27" t="str">
        <f>VLOOKUP(A525,מכרז!$A$5:$I$587,7,0)</f>
        <v>חבילה</v>
      </c>
      <c r="J525" s="26">
        <f>VLOOKUP(A525,מכרז!$A$5:$I$587,8,0)</f>
        <v>13.534137931034484</v>
      </c>
    </row>
    <row r="526" spans="1:10" ht="42.75" x14ac:dyDescent="0.2">
      <c r="A526" s="27">
        <v>523</v>
      </c>
      <c r="B526" s="39" t="str">
        <f>VLOOKUP(D526,'חלוקת אחוזים לכל רמת קטגוריה'!$D$3:$J$69,3,0)</f>
        <v>תיקים וקלסרים</v>
      </c>
      <c r="C526" s="39" t="str">
        <f>VLOOKUP(D526,'חלוקת אחוזים לכל רמת קטגוריה'!$D$3:$J$69,2,0)</f>
        <v>תיקי מנילה, ניילונים ותיקי תצוגה</v>
      </c>
      <c r="D526" s="27" t="str">
        <f>VLOOKUP(A526,מכרז!$A$5:$I$587,2,0)</f>
        <v>שקיות ניילון למסמכים</v>
      </c>
      <c r="E526" s="88">
        <f>VLOOKUP(D526,'חלוקת אחוזים לכל רמת קטגוריה'!$D$3:$J$69,7,0)</f>
        <v>2.7400000000000002E-3</v>
      </c>
      <c r="F526" s="27" t="str">
        <f>VLOOKUP(A526,מכרז!$A$5:$I$587,3,0)</f>
        <v>שקית פוליו פס שחור/ כחול75  מיק'(חב'50 )</v>
      </c>
      <c r="G526" s="27" t="str">
        <f>VLOOKUP(A526,מכרז!$A$5:$I$587,4,0)</f>
        <v>שקית פוליו פס שחור/ כחול75  מיק'(חב'50 )</v>
      </c>
      <c r="H526" s="27">
        <f>VLOOKUP(A526,מכרז!$A$5:$I$587,5,0)</f>
        <v>0</v>
      </c>
      <c r="I526" s="27" t="str">
        <f>VLOOKUP(A526,מכרז!$A$5:$I$587,7,0)</f>
        <v>חבילה</v>
      </c>
      <c r="J526" s="26">
        <f>VLOOKUP(A526,מכרז!$A$5:$I$587,8,0)</f>
        <v>8.1634482758620681</v>
      </c>
    </row>
    <row r="527" spans="1:10" ht="42.75" x14ac:dyDescent="0.2">
      <c r="A527" s="27">
        <v>524</v>
      </c>
      <c r="B527" s="39" t="str">
        <f>VLOOKUP(D527,'חלוקת אחוזים לכל רמת קטגוריה'!$D$3:$J$69,3,0)</f>
        <v>תיקים וקלסרים</v>
      </c>
      <c r="C527" s="39" t="str">
        <f>VLOOKUP(D527,'חלוקת אחוזים לכל רמת קטגוריה'!$D$3:$J$69,2,0)</f>
        <v>תיקי מנילה, ניילונים ותיקי תצוגה</v>
      </c>
      <c r="D527" s="27" t="str">
        <f>VLOOKUP(A527,מכרז!$A$5:$I$587,2,0)</f>
        <v>שקיות ניילון למסמכים</v>
      </c>
      <c r="E527" s="88">
        <f>VLOOKUP(D527,'חלוקת אחוזים לכל רמת קטגוריה'!$D$3:$J$69,7,0)</f>
        <v>2.7400000000000002E-3</v>
      </c>
      <c r="F527" s="27" t="str">
        <f>VLOOKUP(A527,מכרז!$A$5:$I$587,3,0)</f>
        <v>שקית פוליו פס לבן /שחור '50ח' 75 מיק'</v>
      </c>
      <c r="G527" s="27" t="str">
        <f>VLOOKUP(A527,מכרז!$A$5:$I$587,4,0)</f>
        <v>שקית פוליו פס לבן /שחור '50ח' 75 מיקר</v>
      </c>
      <c r="H527" s="27">
        <f>VLOOKUP(A527,מכרז!$A$5:$I$587,5,0)</f>
        <v>0</v>
      </c>
      <c r="I527" s="27" t="str">
        <f>VLOOKUP(A527,מכרז!$A$5:$I$587,7,0)</f>
        <v>חבילה</v>
      </c>
      <c r="J527" s="26">
        <f>VLOOKUP(A527,מכרז!$A$5:$I$587,8,0)</f>
        <v>8.5412068965517243</v>
      </c>
    </row>
    <row r="528" spans="1:10" ht="57" x14ac:dyDescent="0.2">
      <c r="A528" s="27">
        <v>525</v>
      </c>
      <c r="B528" s="39" t="str">
        <f>VLOOKUP(D528,'חלוקת אחוזים לכל רמת קטגוריה'!$D$3:$J$69,3,0)</f>
        <v>תיקים וקלסרים</v>
      </c>
      <c r="C528" s="39" t="str">
        <f>VLOOKUP(D528,'חלוקת אחוזים לכל רמת קטגוריה'!$D$3:$J$69,2,0)</f>
        <v>תיקי מנילה, ניילונים ותיקי תצוגה</v>
      </c>
      <c r="D528" s="27" t="str">
        <f>VLOOKUP(A528,מכרז!$A$5:$I$587,2,0)</f>
        <v>תיקי מנילה</v>
      </c>
      <c r="E528" s="88">
        <f>VLOOKUP(D528,'חלוקת אחוזים לכל רמת קטגוריה'!$D$3:$J$69,7,0)</f>
        <v>4.1666666666666666E-3</v>
      </c>
      <c r="F528" s="27" t="str">
        <f>VLOOKUP(A528,מכרז!$A$5:$I$587,3,0)</f>
        <v>תיק מנילה 180 גרם, עם ברזל ועם הדפסה "מדינת ישראל" או לוגו המשרד גודל 24/34</v>
      </c>
      <c r="G528" s="27" t="str">
        <f>VLOOKUP(A528,מכרז!$A$5:$I$587,4,0)</f>
        <v>תיק מנילה 180 גר' +ברזל תיוק במגוון צבעים+הדפסה לוגו המשרד או מדינת ישראל לפי דרישת המשרד. 25 יח' בסט. כמות מינ' להזמנה ראשונה בלבד - 500 יח'.</v>
      </c>
      <c r="H528" s="27">
        <f>VLOOKUP(A528,מכרז!$A$5:$I$587,5,0)</f>
        <v>0</v>
      </c>
      <c r="I528" s="27" t="str">
        <f>VLOOKUP(A528,מכרז!$A$5:$I$587,7,0)</f>
        <v>סט</v>
      </c>
      <c r="J528" s="26">
        <f>VLOOKUP(A528,מכרז!$A$5:$I$587,8,0)</f>
        <v>14.280000000000003</v>
      </c>
    </row>
    <row r="529" spans="1:10" ht="42.75" x14ac:dyDescent="0.2">
      <c r="A529" s="27">
        <v>526</v>
      </c>
      <c r="B529" s="39" t="str">
        <f>VLOOKUP(D529,'חלוקת אחוזים לכל רמת קטגוריה'!$D$3:$J$69,3,0)</f>
        <v>תיקים וקלסרים</v>
      </c>
      <c r="C529" s="39" t="str">
        <f>VLOOKUP(D529,'חלוקת אחוזים לכל רמת קטגוריה'!$D$3:$J$69,2,0)</f>
        <v>תיקי מנילה, ניילונים ותיקי תצוגה</v>
      </c>
      <c r="D529" s="27" t="str">
        <f>VLOOKUP(A529,מכרז!$A$5:$I$587,2,0)</f>
        <v>תיקי מנילה</v>
      </c>
      <c r="E529" s="88">
        <f>VLOOKUP(D529,'חלוקת אחוזים לכל רמת קטגוריה'!$D$3:$J$69,7,0)</f>
        <v>4.1666666666666666E-3</v>
      </c>
      <c r="F529" s="27" t="str">
        <f>VLOOKUP(A529,מכרז!$A$5:$I$587,3,0)</f>
        <v>תיק מנילה 240 גרם, פתוח + הדפסה בחזית, גודל 24/34</v>
      </c>
      <c r="G529" s="27" t="str">
        <f>VLOOKUP(A529,מכרז!$A$5:$I$587,4,0)</f>
        <v>תיק מנילה 240 גר',פתוח +הדפסה בחזית לפי דרישת המשרד. כמות מינ' להזמנה ראשונה בלבד - 500 יח'.</v>
      </c>
      <c r="H529" s="27">
        <f>VLOOKUP(A529,מכרז!$A$5:$I$587,5,0)</f>
        <v>0</v>
      </c>
      <c r="I529" s="27" t="str">
        <f>VLOOKUP(A529,מכרז!$A$5:$I$587,7,0)</f>
        <v>יח'</v>
      </c>
      <c r="J529" s="26">
        <f>VLOOKUP(A529,מכרז!$A$5:$I$587,8,0)</f>
        <v>0.84000000000000008</v>
      </c>
    </row>
    <row r="530" spans="1:10" ht="42.75" x14ac:dyDescent="0.2">
      <c r="A530" s="27">
        <v>527</v>
      </c>
      <c r="B530" s="39" t="str">
        <f>VLOOKUP(D530,'חלוקת אחוזים לכל רמת קטגוריה'!$D$3:$J$69,3,0)</f>
        <v>תיקים וקלסרים</v>
      </c>
      <c r="C530" s="39" t="str">
        <f>VLOOKUP(D530,'חלוקת אחוזים לכל רמת קטגוריה'!$D$3:$J$69,2,0)</f>
        <v>תיקי מנילה, ניילונים ותיקי תצוגה</v>
      </c>
      <c r="D530" s="27" t="str">
        <f>VLOOKUP(A530,מכרז!$A$5:$I$587,2,0)</f>
        <v>תיקי מנילה</v>
      </c>
      <c r="E530" s="88">
        <f>VLOOKUP(D530,'חלוקת אחוזים לכל רמת קטגוריה'!$D$3:$J$69,7,0)</f>
        <v>4.1666666666666666E-3</v>
      </c>
      <c r="F530" s="27" t="str">
        <f>VLOOKUP(A530,מכרז!$A$5:$I$587,3,0)</f>
        <v>תיק מנילה 240 גרם, פתוח, במגוון צבעים, חלק, גודל 24/34</v>
      </c>
      <c r="G530" s="27" t="str">
        <f>VLOOKUP(A530,מכרז!$A$5:$I$587,4,0)</f>
        <v>תיק מנילה 240 גר',פתוח , במגוון צבעים . 25 יח' בסט</v>
      </c>
      <c r="H530" s="27">
        <f>VLOOKUP(A530,מכרז!$A$5:$I$587,5,0)</f>
        <v>0</v>
      </c>
      <c r="I530" s="27" t="str">
        <f>VLOOKUP(A530,מכרז!$A$5:$I$587,7,0)</f>
        <v>סט</v>
      </c>
      <c r="J530" s="26">
        <f>VLOOKUP(A530,מכרז!$A$5:$I$587,8,0)</f>
        <v>13.440000000000001</v>
      </c>
    </row>
    <row r="531" spans="1:10" ht="42.75" x14ac:dyDescent="0.2">
      <c r="A531" s="27">
        <v>528</v>
      </c>
      <c r="B531" s="39" t="str">
        <f>VLOOKUP(D531,'חלוקת אחוזים לכל רמת קטגוריה'!$D$3:$J$69,3,0)</f>
        <v>תיקים וקלסרים</v>
      </c>
      <c r="C531" s="39" t="str">
        <f>VLOOKUP(D531,'חלוקת אחוזים לכל רמת קטגוריה'!$D$3:$J$69,2,0)</f>
        <v>תיקי מנילה, ניילונים ותיקי תצוגה</v>
      </c>
      <c r="D531" s="27" t="str">
        <f>VLOOKUP(A531,מכרז!$A$5:$I$587,2,0)</f>
        <v>תיקי מנילה</v>
      </c>
      <c r="E531" s="88">
        <f>VLOOKUP(D531,'חלוקת אחוזים לכל רמת קטגוריה'!$D$3:$J$69,7,0)</f>
        <v>4.1666666666666666E-3</v>
      </c>
      <c r="F531" s="27" t="str">
        <f>VLOOKUP(A531,מכרז!$A$5:$I$587,3,0)</f>
        <v>תיק מנילה 240 גרם, עם ברזל, במגוון צבעים, חלק, גודל 24/34 25 יח' בסט</v>
      </c>
      <c r="G531" s="27" t="str">
        <f>VLOOKUP(A531,מכרז!$A$5:$I$587,4,0)</f>
        <v>תיק מנילה 240 גר' +ברזל תיוק, במגוון צבעים.25 יח' בסט</v>
      </c>
      <c r="H531" s="27">
        <f>VLOOKUP(A531,מכרז!$A$5:$I$587,5,0)</f>
        <v>0</v>
      </c>
      <c r="I531" s="27" t="str">
        <f>VLOOKUP(A531,מכרז!$A$5:$I$587,7,0)</f>
        <v>סט</v>
      </c>
      <c r="J531" s="26">
        <f>VLOOKUP(A531,מכרז!$A$5:$I$587,8,0)</f>
        <v>12.180000000000001</v>
      </c>
    </row>
    <row r="532" spans="1:10" ht="57" x14ac:dyDescent="0.2">
      <c r="A532" s="27">
        <v>529</v>
      </c>
      <c r="B532" s="39" t="str">
        <f>VLOOKUP(D532,'חלוקת אחוזים לכל רמת קטגוריה'!$D$3:$J$69,3,0)</f>
        <v>תיקים וקלסרים</v>
      </c>
      <c r="C532" s="39" t="str">
        <f>VLOOKUP(D532,'חלוקת אחוזים לכל רמת קטגוריה'!$D$3:$J$69,2,0)</f>
        <v>תיקי מנילה, ניילונים ותיקי תצוגה</v>
      </c>
      <c r="D532" s="27" t="str">
        <f>VLOOKUP(A532,מכרז!$A$5:$I$587,2,0)</f>
        <v>תיקי מנילה</v>
      </c>
      <c r="E532" s="88">
        <f>VLOOKUP(D532,'חלוקת אחוזים לכל רמת קטגוריה'!$D$3:$J$69,7,0)</f>
        <v>4.1666666666666666E-3</v>
      </c>
      <c r="F532" s="27" t="str">
        <f>VLOOKUP(A532,מכרז!$A$5:$I$587,3,0)</f>
        <v>תיק מנילה 240 גרם, עם ברזל, במגוון צבעים, הדפסה מדינת ישראל או לוגו המשרד גודל 24/34</v>
      </c>
      <c r="G532" s="27" t="str">
        <f>VLOOKUP(A532,מכרז!$A$5:$I$587,4,0)</f>
        <v>תיק מנילה 240 גר' עם ברזל תיוק במגוון צבעים+הדפסה לוגו המשרד או מדינת ישראל לפי דרישת המשרד. כמות מינ' להזמנה ראשונה בלבד - 500 יח'.</v>
      </c>
      <c r="H532" s="27">
        <f>VLOOKUP(A532,מכרז!$A$5:$I$587,5,0)</f>
        <v>0</v>
      </c>
      <c r="I532" s="27" t="str">
        <f>VLOOKUP(A532,מכרז!$A$5:$I$587,7,0)</f>
        <v>יח'</v>
      </c>
      <c r="J532" s="26">
        <f>VLOOKUP(A532,מכרז!$A$5:$I$587,8,0)</f>
        <v>1.26</v>
      </c>
    </row>
    <row r="533" spans="1:10" ht="71.25" x14ac:dyDescent="0.2">
      <c r="A533" s="27">
        <v>530</v>
      </c>
      <c r="B533" s="39" t="str">
        <f>VLOOKUP(D533,'חלוקת אחוזים לכל רמת קטגוריה'!$D$3:$J$69,3,0)</f>
        <v>תיקים וקלסרים</v>
      </c>
      <c r="C533" s="39" t="str">
        <f>VLOOKUP(D533,'חלוקת אחוזים לכל רמת קטגוריה'!$D$3:$J$69,2,0)</f>
        <v>תיקי מנילה, ניילונים ותיקי תצוגה</v>
      </c>
      <c r="D533" s="27" t="str">
        <f>VLOOKUP(A533,מכרז!$A$5:$I$587,2,0)</f>
        <v>תיקי מנילה</v>
      </c>
      <c r="E533" s="88">
        <f>VLOOKUP(D533,'חלוקת אחוזים לכל רמת קטגוריה'!$D$3:$J$69,7,0)</f>
        <v>4.1666666666666666E-3</v>
      </c>
      <c r="F533" s="27" t="str">
        <f>VLOOKUP(A533,מכרז!$A$5:$I$587,3,0)</f>
        <v>תיק מנילה 240 גרם, עם ברזל, במגוון צבעים, הדפסה מדינת ישראל או לוגו המשרד ובנוסף הדפסה בצד הקדמי ובצד האחורי  גודל 24/34</v>
      </c>
      <c r="G533" s="27" t="str">
        <f>VLOOKUP(A533,מכרז!$A$5:$I$587,4,0)</f>
        <v>תיק מנילה 240 גר' עם ברזל תיוק במגוון צבעים+הדפסה לוגו המשרד או מדינת ישראל ובנוסף הדפסה בצד הקדמי ובצד האחורי לפי דרישת המשרד. כמות מינ' להזמנה ראשונה בלבד - 500 יח'.</v>
      </c>
      <c r="H533" s="27">
        <f>VLOOKUP(A533,מכרז!$A$5:$I$587,5,0)</f>
        <v>0</v>
      </c>
      <c r="I533" s="27" t="str">
        <f>VLOOKUP(A533,מכרז!$A$5:$I$587,7,0)</f>
        <v>יח'</v>
      </c>
      <c r="J533" s="26">
        <f>VLOOKUP(A533,מכרז!$A$5:$I$587,8,0)</f>
        <v>1.26</v>
      </c>
    </row>
    <row r="534" spans="1:10" ht="57" x14ac:dyDescent="0.2">
      <c r="A534" s="27">
        <v>531</v>
      </c>
      <c r="B534" s="39" t="str">
        <f>VLOOKUP(D534,'חלוקת אחוזים לכל רמת קטגוריה'!$D$3:$J$69,3,0)</f>
        <v>תיקים וקלסרים</v>
      </c>
      <c r="C534" s="39" t="str">
        <f>VLOOKUP(D534,'חלוקת אחוזים לכל רמת קטגוריה'!$D$3:$J$69,2,0)</f>
        <v>תיקי מנילה, ניילונים ותיקי תצוגה</v>
      </c>
      <c r="D534" s="27" t="str">
        <f>VLOOKUP(A534,מכרז!$A$5:$I$587,2,0)</f>
        <v>תיקי מנילה</v>
      </c>
      <c r="E534" s="88">
        <f>VLOOKUP(D534,'חלוקת אחוזים לכל רמת קטגוריה'!$D$3:$J$69,7,0)</f>
        <v>4.1666666666666666E-3</v>
      </c>
      <c r="F534" s="27" t="str">
        <f>VLOOKUP(A534,מכרז!$A$5:$I$587,3,0)</f>
        <v>תיק מנילה 240 גרם, עם ברזל, במגוון צבעים, הדפסה מדינת ישראל או לוגו המשרד גודל 24/34 25 יח' בסט</v>
      </c>
      <c r="G534" s="27" t="str">
        <f>VLOOKUP(A534,מכרז!$A$5:$I$587,4,0)</f>
        <v>תיק מנילה 240 גר' עם ברזל תיוק במגוון צבעים+הדפסה לוגו המשרד או מדינת ישראל לפי דרישת המשרד. 25 יח' בסט. כמות מינ' להזמנה ראשונה בלבד - 500 יח'.</v>
      </c>
      <c r="H534" s="27">
        <f>VLOOKUP(A534,מכרז!$A$5:$I$587,5,0)</f>
        <v>0</v>
      </c>
      <c r="I534" s="27" t="str">
        <f>VLOOKUP(A534,מכרז!$A$5:$I$587,7,0)</f>
        <v>סט</v>
      </c>
      <c r="J534" s="26">
        <f>VLOOKUP(A534,מכרז!$A$5:$I$587,8,0)</f>
        <v>14.525437500000001</v>
      </c>
    </row>
    <row r="535" spans="1:10" ht="71.25" x14ac:dyDescent="0.2">
      <c r="A535" s="27">
        <v>532</v>
      </c>
      <c r="B535" s="39" t="str">
        <f>VLOOKUP(D535,'חלוקת אחוזים לכל רמת קטגוריה'!$D$3:$J$69,3,0)</f>
        <v>תיקים וקלסרים</v>
      </c>
      <c r="C535" s="39" t="str">
        <f>VLOOKUP(D535,'חלוקת אחוזים לכל רמת קטגוריה'!$D$3:$J$69,2,0)</f>
        <v>תיקי מנילה, ניילונים ותיקי תצוגה</v>
      </c>
      <c r="D535" s="27" t="str">
        <f>VLOOKUP(A535,מכרז!$A$5:$I$587,2,0)</f>
        <v>תיקי מנילה</v>
      </c>
      <c r="E535" s="88">
        <f>VLOOKUP(D535,'חלוקת אחוזים לכל רמת קטגוריה'!$D$3:$J$69,7,0)</f>
        <v>4.1666666666666666E-3</v>
      </c>
      <c r="F535" s="27" t="str">
        <f>VLOOKUP(A535,מכרז!$A$5:$I$587,3,0)</f>
        <v>תיק מנילה 240 גרם, ללא ברזל, עם הדפסה מדינת ישראל או לוגו המשרד גודל 24/34 25 יח' בסט</v>
      </c>
      <c r="G535" s="27" t="str">
        <f>VLOOKUP(A535,מכרז!$A$5:$I$587,4,0)</f>
        <v>תיק מנילה 240 גר' ללא ברזל תיוק במגוון צבעים+הדפסה לוגו המשרד או מדינת ישראל לפי דרישת המשרד, גודל 24/34. 25 יח' בסט. כמות מינ' להזמנה ראשונה בלבד - 500 יח'.</v>
      </c>
      <c r="H535" s="27">
        <f>VLOOKUP(A535,מכרז!$A$5:$I$587,5,0)</f>
        <v>0</v>
      </c>
      <c r="I535" s="27" t="str">
        <f>VLOOKUP(A535,מכרז!$A$5:$I$587,7,0)</f>
        <v>סט</v>
      </c>
      <c r="J535" s="26">
        <f>VLOOKUP(A535,מכרז!$A$5:$I$587,8,0)</f>
        <v>14.525437500000001</v>
      </c>
    </row>
    <row r="536" spans="1:10" ht="57" x14ac:dyDescent="0.2">
      <c r="A536" s="27">
        <v>533</v>
      </c>
      <c r="B536" s="39" t="str">
        <f>VLOOKUP(D536,'חלוקת אחוזים לכל רמת קטגוריה'!$D$3:$J$69,3,0)</f>
        <v>תיקים וקלסרים</v>
      </c>
      <c r="C536" s="39" t="str">
        <f>VLOOKUP(D536,'חלוקת אחוזים לכל רמת קטגוריה'!$D$3:$J$69,2,0)</f>
        <v>תיקי מנילה, ניילונים ותיקי תצוגה</v>
      </c>
      <c r="D536" s="27" t="str">
        <f>VLOOKUP(A536,מכרז!$A$5:$I$587,2,0)</f>
        <v>תיקי מנילה</v>
      </c>
      <c r="E536" s="88">
        <f>VLOOKUP(D536,'חלוקת אחוזים לכל רמת קטגוריה'!$D$3:$J$69,7,0)</f>
        <v>4.1666666666666666E-3</v>
      </c>
      <c r="F536" s="27" t="str">
        <f>VLOOKUP(A536,מכרז!$A$5:$I$587,3,0)</f>
        <v>תיק מנילה 480 גרם, ללא ברזל, עם הדפסה לפי דרישת המשרד גודל 24/34</v>
      </c>
      <c r="G536" s="27" t="str">
        <f>VLOOKUP(A536,מכרז!$A$5:$I$587,4,0)</f>
        <v>תיק מנילה 480 גר' ללא ברזל תיוק +הדפסה   לפי דרישת המשרד, גודל 24/34. כמות מינ' להזמנה ראשונה בלבד - 500 יח'.</v>
      </c>
      <c r="H536" s="27">
        <f>VLOOKUP(A536,מכרז!$A$5:$I$587,5,0)</f>
        <v>0</v>
      </c>
      <c r="I536" s="27" t="str">
        <f>VLOOKUP(A536,מכרז!$A$5:$I$587,7,0)</f>
        <v>יח'</v>
      </c>
      <c r="J536" s="26">
        <f>VLOOKUP(A536,מכרז!$A$5:$I$587,8,0)</f>
        <v>0.83165249999999991</v>
      </c>
    </row>
    <row r="537" spans="1:10" ht="57" x14ac:dyDescent="0.2">
      <c r="A537" s="27">
        <v>534</v>
      </c>
      <c r="B537" s="39" t="str">
        <f>VLOOKUP(D537,'חלוקת אחוזים לכל רמת קטגוריה'!$D$3:$J$69,3,0)</f>
        <v>תיקים וקלסרים</v>
      </c>
      <c r="C537" s="39" t="str">
        <f>VLOOKUP(D537,'חלוקת אחוזים לכל רמת קטגוריה'!$D$3:$J$69,2,0)</f>
        <v>תיקי מנילה, ניילונים ותיקי תצוגה</v>
      </c>
      <c r="D537" s="27" t="str">
        <f>VLOOKUP(A537,מכרז!$A$5:$I$587,2,0)</f>
        <v>תיקי מנילה</v>
      </c>
      <c r="E537" s="88">
        <f>VLOOKUP(D537,'חלוקת אחוזים לכל רמת קטגוריה'!$D$3:$J$69,7,0)</f>
        <v>4.1666666666666666E-3</v>
      </c>
      <c r="F537" s="27" t="str">
        <f>VLOOKUP(A537,מכרז!$A$5:$I$587,3,0)</f>
        <v>תיק מנילה 480 גרם,  שתי לשוניות,סגר,כריכה קשה, עם הדפסה לפי דרישת המשרד גודל 24/34</v>
      </c>
      <c r="G537" s="27" t="str">
        <f>VLOOKUP(A537,מכרז!$A$5:$I$587,4,0)</f>
        <v>תיק מנילה 480 גר'  + שתי לשוניות מתכת + סגר + כריכה קשה + הדפסה  לפי דרישת המשרד, גודל 24/34. כמות מינ' להזמנה ראשונה בלבד - 500 יח'.</v>
      </c>
      <c r="H537" s="27">
        <f>VLOOKUP(A537,מכרז!$A$5:$I$587,5,0)</f>
        <v>0</v>
      </c>
      <c r="I537" s="27" t="str">
        <f>VLOOKUP(A537,מכרז!$A$5:$I$587,7,0)</f>
        <v>יח'</v>
      </c>
      <c r="J537" s="26">
        <f>VLOOKUP(A537,מכרז!$A$5:$I$587,8,0)</f>
        <v>1.47</v>
      </c>
    </row>
    <row r="538" spans="1:10" ht="14.25" customHeight="1" x14ac:dyDescent="0.2">
      <c r="A538" s="27">
        <v>535</v>
      </c>
      <c r="B538" s="39" t="str">
        <f>VLOOKUP(D538,'חלוקת אחוזים לכל רמת קטגוריה'!$D$3:$J$69,3,0)</f>
        <v>תיקים וקלסרים</v>
      </c>
      <c r="C538" s="39" t="str">
        <f>VLOOKUP(D538,'חלוקת אחוזים לכל רמת קטגוריה'!$D$3:$J$69,2,0)</f>
        <v>תיקי מנילה, ניילונים ותיקי תצוגה</v>
      </c>
      <c r="D538" s="27" t="str">
        <f>VLOOKUP(A538,מכרז!$A$5:$I$587,2,0)</f>
        <v>תיקי מנילה</v>
      </c>
      <c r="E538" s="88">
        <f>VLOOKUP(D538,'חלוקת אחוזים לכל רמת קטגוריה'!$D$3:$J$69,7,0)</f>
        <v>4.1666666666666666E-3</v>
      </c>
      <c r="F538" s="27" t="str">
        <f>VLOOKUP(A538,מכרז!$A$5:$I$587,3,0)</f>
        <v>תיק מנילה 750 גרם, שתי לשוניות, מחיצה, עם הדפסה לפי דרישת המשרד גודל 24/34</v>
      </c>
      <c r="G538" s="27" t="str">
        <f>VLOOKUP(A538,מכרז!$A$5:$I$587,4,0)</f>
        <v>תיק מנילה 750 גר'  + שתי לשוניות מתכת + מחיצה  + הדפסה  לפי דרישת המשרד, גודל 24/34. כמות מינ' להזמנה ראשונה בלבד - 500 יח'.</v>
      </c>
      <c r="H538" s="27">
        <f>VLOOKUP(A538,מכרז!$A$5:$I$587,5,0)</f>
        <v>0</v>
      </c>
      <c r="I538" s="27" t="str">
        <f>VLOOKUP(A538,מכרז!$A$5:$I$587,7,0)</f>
        <v>יח'</v>
      </c>
      <c r="J538" s="26">
        <f>VLOOKUP(A538,מכרז!$A$5:$I$587,8,0)</f>
        <v>5.4600000000000009</v>
      </c>
    </row>
    <row r="539" spans="1:10" ht="57" x14ac:dyDescent="0.2">
      <c r="A539" s="27">
        <v>536</v>
      </c>
      <c r="B539" s="39" t="str">
        <f>VLOOKUP(D539,'חלוקת אחוזים לכל רמת קטגוריה'!$D$3:$J$69,3,0)</f>
        <v>תיקים וקלסרים</v>
      </c>
      <c r="C539" s="39" t="str">
        <f>VLOOKUP(D539,'חלוקת אחוזים לכל רמת קטגוריה'!$D$3:$J$69,2,0)</f>
        <v>תיקי מנילה, ניילונים ותיקי תצוגה</v>
      </c>
      <c r="D539" s="27" t="str">
        <f>VLOOKUP(A539,מכרז!$A$5:$I$587,2,0)</f>
        <v>תיקי מנילה</v>
      </c>
      <c r="E539" s="88">
        <f>VLOOKUP(D539,'חלוקת אחוזים לכל רמת קטגוריה'!$D$3:$J$69,7,0)</f>
        <v>4.1666666666666666E-3</v>
      </c>
      <c r="F539" s="27" t="str">
        <f>VLOOKUP(A539,מכרז!$A$5:$I$587,3,0)</f>
        <v>תיק מנילה לגניזה לצמיתות</v>
      </c>
      <c r="G539" s="27" t="str">
        <f>VLOOKUP(A539,מכרז!$A$5:$I$587,4,0)</f>
        <v>תיק מנילה לגניזה לצמיתות 
תיק ארכיון, סגירת שרוך וגומי, לאחסון וגניזה. גב: 8 ס''מ. בהתאם לדרישות גינזך המדינה</v>
      </c>
      <c r="H539" s="27">
        <f>VLOOKUP(A539,מכרז!$A$5:$I$587,5,0)</f>
        <v>0</v>
      </c>
      <c r="I539" s="27" t="str">
        <f>VLOOKUP(A539,מכרז!$A$5:$I$587,7,0)</f>
        <v>יח'</v>
      </c>
      <c r="J539" s="26">
        <f>VLOOKUP(A539,מכרז!$A$5:$I$587,8,0)</f>
        <v>2.94</v>
      </c>
    </row>
    <row r="540" spans="1:10" ht="42.75" x14ac:dyDescent="0.2">
      <c r="A540" s="27">
        <v>537</v>
      </c>
      <c r="B540" s="39" t="str">
        <f>VLOOKUP(D540,'חלוקת אחוזים לכל רמת קטגוריה'!$D$3:$J$69,3,0)</f>
        <v>תיקים וקלסרים</v>
      </c>
      <c r="C540" s="39" t="str">
        <f>VLOOKUP(D540,'חלוקת אחוזים לכל רמת קטגוריה'!$D$3:$J$69,2,0)</f>
        <v>תיקי מנילה, ניילונים ותיקי תצוגה</v>
      </c>
      <c r="D540" s="27" t="str">
        <f>VLOOKUP(A540,מכרז!$A$5:$I$587,2,0)</f>
        <v>תיקי תצוגה</v>
      </c>
      <c r="E540" s="88">
        <f>VLOOKUP(D540,'חלוקת אחוזים לכל רמת קטגוריה'!$D$3:$J$69,7,0)</f>
        <v>4.3333333333333331E-4</v>
      </c>
      <c r="F540" s="27" t="str">
        <f>VLOOKUP(A540,מכרז!$A$5:$I$587,3,0)</f>
        <v>תיק אינדקס מידה A4 צבעים שונים,10 תאים</v>
      </c>
      <c r="G540" s="27" t="str">
        <f>VLOOKUP(A540,מכרז!$A$5:$I$587,4,0)</f>
        <v>תיק תצוגה כריכה פלסטיק  רכה עם כיסים, תצוגה שקופה, גודל A4, מתאים ל 10 דף</v>
      </c>
      <c r="H540" s="27">
        <f>VLOOKUP(A540,מכרז!$A$5:$I$587,5,0)</f>
        <v>0</v>
      </c>
      <c r="I540" s="27" t="str">
        <f>VLOOKUP(A540,מכרז!$A$5:$I$587,7,0)</f>
        <v>יח'</v>
      </c>
      <c r="J540" s="26">
        <f>VLOOKUP(A540,מכרז!$A$5:$I$587,8,0)</f>
        <v>7.1358000000000006</v>
      </c>
    </row>
    <row r="541" spans="1:10" ht="42.75" x14ac:dyDescent="0.2">
      <c r="A541" s="27">
        <v>538</v>
      </c>
      <c r="B541" s="39" t="str">
        <f>VLOOKUP(D541,'חלוקת אחוזים לכל רמת קטגוריה'!$D$3:$J$69,3,0)</f>
        <v>תיקים וקלסרים</v>
      </c>
      <c r="C541" s="39" t="str">
        <f>VLOOKUP(D541,'חלוקת אחוזים לכל רמת קטגוריה'!$D$3:$J$69,2,0)</f>
        <v>תיקי מנילה, ניילונים ותיקי תצוגה</v>
      </c>
      <c r="D541" s="27" t="str">
        <f>VLOOKUP(A541,מכרז!$A$5:$I$587,2,0)</f>
        <v>תיקי תצוגה</v>
      </c>
      <c r="E541" s="88">
        <f>VLOOKUP(D541,'חלוקת אחוזים לכל רמת קטגוריה'!$D$3:$J$69,7,0)</f>
        <v>4.3333333333333331E-4</v>
      </c>
      <c r="F541" s="27" t="str">
        <f>VLOOKUP(A541,מכרז!$A$5:$I$587,3,0)</f>
        <v>תיק אינדקס  מידה  A4   צבעים שונים, 20 תאים</v>
      </c>
      <c r="G541" s="27" t="str">
        <f>VLOOKUP(A541,מכרז!$A$5:$I$587,4,0)</f>
        <v>תיק תצוגה כריכה פלסטיק  רכה עם כיסים, תצוגה שקופה, גודל A4, מתאים ל 20 דף</v>
      </c>
      <c r="H541" s="27">
        <f>VLOOKUP(A541,מכרז!$A$5:$I$587,5,0)</f>
        <v>0</v>
      </c>
      <c r="I541" s="27" t="str">
        <f>VLOOKUP(A541,מכרז!$A$5:$I$587,7,0)</f>
        <v>יח'</v>
      </c>
      <c r="J541" s="26">
        <f>VLOOKUP(A541,מכרז!$A$5:$I$587,8,0)</f>
        <v>9.1014000000000017</v>
      </c>
    </row>
    <row r="542" spans="1:10" ht="42.75" x14ac:dyDescent="0.2">
      <c r="A542" s="27">
        <v>539</v>
      </c>
      <c r="B542" s="39" t="str">
        <f>VLOOKUP(D542,'חלוקת אחוזים לכל רמת קטגוריה'!$D$3:$J$69,3,0)</f>
        <v>תיקים וקלסרים</v>
      </c>
      <c r="C542" s="39" t="str">
        <f>VLOOKUP(D542,'חלוקת אחוזים לכל רמת קטגוריה'!$D$3:$J$69,2,0)</f>
        <v>תיקי מנילה, ניילונים ותיקי תצוגה</v>
      </c>
      <c r="D542" s="27" t="str">
        <f>VLOOKUP(A542,מכרז!$A$5:$I$587,2,0)</f>
        <v>תיקי תצוגה</v>
      </c>
      <c r="E542" s="88">
        <f>VLOOKUP(D542,'חלוקת אחוזים לכל רמת קטגוריה'!$D$3:$J$69,7,0)</f>
        <v>4.3333333333333331E-4</v>
      </c>
      <c r="F542" s="27" t="str">
        <f>VLOOKUP(A542,מכרז!$A$5:$I$587,3,0)</f>
        <v>תיק אינדקס מידה A4 צבעים שונים, 40 תאים</v>
      </c>
      <c r="G542" s="27" t="str">
        <f>VLOOKUP(A542,מכרז!$A$5:$I$587,4,0)</f>
        <v>תיק תצוגה כריכה פלסטיק  רכה עם כיסים, תצוגה שקופה, גודל A4, מתאים ל 40 דף</v>
      </c>
      <c r="H542" s="27">
        <f>VLOOKUP(A542,מכרז!$A$5:$I$587,5,0)</f>
        <v>0</v>
      </c>
      <c r="I542" s="27" t="str">
        <f>VLOOKUP(A542,מכרז!$A$5:$I$587,7,0)</f>
        <v>יח'</v>
      </c>
      <c r="J542" s="26">
        <f>VLOOKUP(A542,מכרז!$A$5:$I$587,8,0)</f>
        <v>11.8986</v>
      </c>
    </row>
    <row r="543" spans="1:10" ht="14.25" customHeight="1" x14ac:dyDescent="0.2">
      <c r="A543" s="27">
        <v>540</v>
      </c>
      <c r="B543" s="39" t="str">
        <f>VLOOKUP(D543,'חלוקת אחוזים לכל רמת קטגוריה'!$D$3:$J$69,3,0)</f>
        <v>תיקים וקלסרים</v>
      </c>
      <c r="C543" s="39" t="str">
        <f>VLOOKUP(D543,'חלוקת אחוזים לכל רמת קטגוריה'!$D$3:$J$69,2,0)</f>
        <v>תיקי מנילה, ניילונים ותיקי תצוגה</v>
      </c>
      <c r="D543" s="27" t="str">
        <f>VLOOKUP(A543,מכרז!$A$5:$I$587,2,0)</f>
        <v>תיקי תצוגה</v>
      </c>
      <c r="E543" s="88">
        <f>VLOOKUP(D543,'חלוקת אחוזים לכל רמת קטגוריה'!$D$3:$J$69,7,0)</f>
        <v>4.3333333333333331E-4</v>
      </c>
      <c r="F543" s="27" t="str">
        <f>VLOOKUP(A543,מכרז!$A$5:$I$587,3,0)</f>
        <v>תיק אינדקס 60 דף לנייר A4 צבעים שונים</v>
      </c>
      <c r="G543" s="27" t="str">
        <f>VLOOKUP(A543,מכרז!$A$5:$I$587,4,0)</f>
        <v>תיק תצוגה כריכה פלסטיק רכה עם כיסים, תצוגה שקופה, גודל A4, מתאים ל 60 דף</v>
      </c>
      <c r="H543" s="27">
        <f>VLOOKUP(A543,מכרז!$A$5:$I$587,5,0)</f>
        <v>0</v>
      </c>
      <c r="I543" s="27" t="str">
        <f>VLOOKUP(A543,מכרז!$A$5:$I$587,7,0)</f>
        <v>יח'</v>
      </c>
      <c r="J543" s="26">
        <f>VLOOKUP(A543,מכרז!$A$5:$I$587,8,0)</f>
        <v>15.077999999999999</v>
      </c>
    </row>
    <row r="544" spans="1:10" ht="42.75" x14ac:dyDescent="0.2">
      <c r="A544" s="27">
        <v>541</v>
      </c>
      <c r="B544" s="39" t="str">
        <f>VLOOKUP(D544,'חלוקת אחוזים לכל רמת קטגוריה'!$D$3:$J$69,3,0)</f>
        <v>תיקים וקלסרים</v>
      </c>
      <c r="C544" s="39" t="str">
        <f>VLOOKUP(D544,'חלוקת אחוזים לכל רמת קטגוריה'!$D$3:$J$69,2,0)</f>
        <v>תיקי מנילה, ניילונים ותיקי תצוגה</v>
      </c>
      <c r="D544" s="27" t="str">
        <f>VLOOKUP(A544,מכרז!$A$5:$I$587,2,0)</f>
        <v>תיקי תצוגה</v>
      </c>
      <c r="E544" s="88">
        <f>VLOOKUP(D544,'חלוקת אחוזים לכל רמת קטגוריה'!$D$3:$J$69,7,0)</f>
        <v>4.3333333333333331E-4</v>
      </c>
      <c r="F544" s="27" t="str">
        <f>VLOOKUP(A544,מכרז!$A$5:$I$587,3,0)</f>
        <v>תיק אינדקס 80 דף מידה A4  צבעים שונים</v>
      </c>
      <c r="G544" s="27" t="str">
        <f>VLOOKUP(A544,מכרז!$A$5:$I$587,4,0)</f>
        <v>תיק תצוגה כריכה פלסטיק רכה עם כיסים, תצוגה שקופה, גודל A4, מתאים ל 80 דף</v>
      </c>
      <c r="H544" s="27">
        <f>VLOOKUP(A544,מכרז!$A$5:$I$587,5,0)</f>
        <v>0</v>
      </c>
      <c r="I544" s="27" t="str">
        <f>VLOOKUP(A544,מכרז!$A$5:$I$587,7,0)</f>
        <v>יח'</v>
      </c>
      <c r="J544" s="26">
        <f>VLOOKUP(A544,מכרז!$A$5:$I$587,8,0)</f>
        <v>21</v>
      </c>
    </row>
    <row r="545" spans="1:10" ht="42.75" x14ac:dyDescent="0.2">
      <c r="A545" s="27">
        <v>542</v>
      </c>
      <c r="B545" s="39" t="str">
        <f>VLOOKUP(D545,'חלוקת אחוזים לכל רמת קטגוריה'!$D$3:$J$69,3,0)</f>
        <v>תיקים וקלסרים</v>
      </c>
      <c r="C545" s="39" t="str">
        <f>VLOOKUP(D545,'חלוקת אחוזים לכל רמת קטגוריה'!$D$3:$J$69,2,0)</f>
        <v>תיקי מנילה, ניילונים ותיקי תצוגה</v>
      </c>
      <c r="D545" s="27" t="str">
        <f>VLOOKUP(A545,מכרז!$A$5:$I$587,2,0)</f>
        <v>תיקי תצוגה</v>
      </c>
      <c r="E545" s="88">
        <f>VLOOKUP(D545,'חלוקת אחוזים לכל רמת קטגוריה'!$D$3:$J$69,7,0)</f>
        <v>4.3333333333333331E-4</v>
      </c>
      <c r="F545" s="27" t="str">
        <f>VLOOKUP(A545,מכרז!$A$5:$I$587,3,0)</f>
        <v>תיק אינדקס 100 דף  מידה A4  צבעים שונים</v>
      </c>
      <c r="G545" s="27" t="str">
        <f>VLOOKUP(A545,מכרז!$A$5:$I$587,4,0)</f>
        <v>תיק תצוגה כריכה פלסטיק רכה עם כיסים, תצוגה שקופה, גודל A4, מתאים ל 100 דף</v>
      </c>
      <c r="H545" s="27">
        <f>VLOOKUP(A545,מכרז!$A$5:$I$587,5,0)</f>
        <v>0</v>
      </c>
      <c r="I545" s="27" t="str">
        <f>VLOOKUP(A545,מכרז!$A$5:$I$587,7,0)</f>
        <v>יח'</v>
      </c>
      <c r="J545" s="26">
        <f>VLOOKUP(A545,מכרז!$A$5:$I$587,8,0)</f>
        <v>25.158000000000001</v>
      </c>
    </row>
    <row r="546" spans="1:10" ht="28.5" x14ac:dyDescent="0.2">
      <c r="A546" s="27">
        <v>543</v>
      </c>
      <c r="B546" s="39" t="str">
        <f>VLOOKUP(D546,'חלוקת אחוזים לכל רמת קטגוריה'!$D$3:$J$69,3,0)</f>
        <v>תיקים וקלסרים</v>
      </c>
      <c r="C546" s="39" t="str">
        <f>VLOOKUP(D546,'חלוקת אחוזים לכל רמת קטגוריה'!$D$3:$J$69,2,0)</f>
        <v>קלסרים</v>
      </c>
      <c r="D546" s="27" t="str">
        <f>VLOOKUP(A546,מכרז!$A$5:$I$587,2,0)</f>
        <v>קלסרים</v>
      </c>
      <c r="E546" s="88">
        <f>VLOOKUP(D546,'חלוקת אחוזים לכל רמת קטגוריה'!$D$3:$J$69,7,0)</f>
        <v>3.6363636363636364E-3</v>
      </c>
      <c r="F546" s="27" t="str">
        <f>VLOOKUP(A546,מכרז!$A$5:$I$587,3,0)</f>
        <v>אוגדן A5 מקרטון גב 8 ס"מ מידות 21/24 ס"מ</v>
      </c>
      <c r="G546" s="27" t="str">
        <f>VLOOKUP(A546,מכרז!$A$5:$I$587,4,0)</f>
        <v>אוגדן / קלסר , גב 8 , פתיחה עברית , מנגנון מנוף מידות 21/34</v>
      </c>
      <c r="H546" s="27">
        <f>VLOOKUP(A546,מכרז!$A$5:$I$587,5,0)</f>
        <v>0</v>
      </c>
      <c r="I546" s="27" t="str">
        <f>VLOOKUP(A546,מכרז!$A$5:$I$587,7,0)</f>
        <v>יח'</v>
      </c>
      <c r="J546" s="26">
        <f>VLOOKUP(A546,מכרז!$A$5:$I$587,8,0)</f>
        <v>2.0369999999999999</v>
      </c>
    </row>
    <row r="547" spans="1:10" ht="14.25" customHeight="1" x14ac:dyDescent="0.2">
      <c r="A547" s="27">
        <v>544</v>
      </c>
      <c r="B547" s="39" t="str">
        <f>VLOOKUP(D547,'חלוקת אחוזים לכל רמת קטגוריה'!$D$3:$J$69,3,0)</f>
        <v>תיקים וקלסרים</v>
      </c>
      <c r="C547" s="39" t="str">
        <f>VLOOKUP(D547,'חלוקת אחוזים לכל רמת קטגוריה'!$D$3:$J$69,2,0)</f>
        <v>קלסרים</v>
      </c>
      <c r="D547" s="27" t="str">
        <f>VLOOKUP(A547,מכרז!$A$5:$I$587,2,0)</f>
        <v>קלסרים</v>
      </c>
      <c r="E547" s="88">
        <f>VLOOKUP(D547,'חלוקת אחוזים לכל רמת קטגוריה'!$D$3:$J$69,7,0)</f>
        <v>3.6363636363636364E-3</v>
      </c>
      <c r="F547" s="27" t="str">
        <f>VLOOKUP(A547,מכרז!$A$5:$I$587,3,0)</f>
        <v>אוגדן A5 מקרטון גב 8 ס"מ מידות 21/24 ס"מ 12 יח' בחבילה</v>
      </c>
      <c r="G547" s="27" t="str">
        <f>VLOOKUP(A547,מכרז!$A$5:$I$587,4,0)</f>
        <v>אוגדן / קלסר , גב 8 , פתיחה עברית , מנגנון מנוף מידות 21/34. 12 יח' בחבילה</v>
      </c>
      <c r="H547" s="27">
        <f>VLOOKUP(A547,מכרז!$A$5:$I$587,5,0)</f>
        <v>0</v>
      </c>
      <c r="I547" s="27" t="str">
        <f>VLOOKUP(A547,מכרז!$A$5:$I$587,7,0)</f>
        <v>סט</v>
      </c>
      <c r="J547" s="26">
        <f>VLOOKUP(A547,מכרז!$A$5:$I$587,8,0)</f>
        <v>24.360000000000003</v>
      </c>
    </row>
    <row r="548" spans="1:10" ht="28.5" x14ac:dyDescent="0.2">
      <c r="A548" s="27">
        <v>545</v>
      </c>
      <c r="B548" s="39" t="str">
        <f>VLOOKUP(D548,'חלוקת אחוזים לכל רמת קטגוריה'!$D$3:$J$69,3,0)</f>
        <v>תיקים וקלסרים</v>
      </c>
      <c r="C548" s="39" t="str">
        <f>VLOOKUP(D548,'חלוקת אחוזים לכל רמת קטגוריה'!$D$3:$J$69,2,0)</f>
        <v>קלסרים</v>
      </c>
      <c r="D548" s="27" t="str">
        <f>VLOOKUP(A548,מכרז!$A$5:$I$587,2,0)</f>
        <v>קלסרים</v>
      </c>
      <c r="E548" s="88">
        <f>VLOOKUP(D548,'חלוקת אחוזים לכל רמת קטגוריה'!$D$3:$J$69,7,0)</f>
        <v>3.6363636363636364E-3</v>
      </c>
      <c r="F548" s="27" t="str">
        <f>VLOOKUP(A548,מכרז!$A$5:$I$587,3,0)</f>
        <v>אוגדן פוליו מקרטון גב 3 ס"מ מידות 27/35  ס"מ</v>
      </c>
      <c r="G548" s="27" t="str">
        <f>VLOOKUP(A548,מכרז!$A$5:$I$587,4,0)</f>
        <v>אוגדן / קלסר , גב 3 , פתיחה עברית , מנגנון מנוף, מידות 27/35 ס"מ</v>
      </c>
      <c r="H548" s="27">
        <f>VLOOKUP(A548,מכרז!$A$5:$I$587,5,0)</f>
        <v>0</v>
      </c>
      <c r="I548" s="27" t="str">
        <f>VLOOKUP(A548,מכרז!$A$5:$I$587,7,0)</f>
        <v>יח'</v>
      </c>
      <c r="J548" s="26">
        <f>VLOOKUP(A548,מכרז!$A$5:$I$587,8,0)</f>
        <v>2.0370000000000004</v>
      </c>
    </row>
    <row r="549" spans="1:10" ht="42.75" x14ac:dyDescent="0.2">
      <c r="A549" s="27">
        <v>546</v>
      </c>
      <c r="B549" s="39" t="str">
        <f>VLOOKUP(D549,'חלוקת אחוזים לכל רמת קטגוריה'!$D$3:$J$69,3,0)</f>
        <v>תיקים וקלסרים</v>
      </c>
      <c r="C549" s="39" t="str">
        <f>VLOOKUP(D549,'חלוקת אחוזים לכל רמת קטגוריה'!$D$3:$J$69,2,0)</f>
        <v>קלסרים</v>
      </c>
      <c r="D549" s="27" t="str">
        <f>VLOOKUP(A549,מכרז!$A$5:$I$587,2,0)</f>
        <v>קלסרים</v>
      </c>
      <c r="E549" s="88">
        <f>VLOOKUP(D549,'חלוקת אחוזים לכל רמת קטגוריה'!$D$3:$J$69,7,0)</f>
        <v>3.6363636363636364E-3</v>
      </c>
      <c r="F549" s="27" t="str">
        <f>VLOOKUP(A549,מכרז!$A$5:$I$587,3,0)</f>
        <v>אוגדן פוליו מקרטון גב 3 ס"מ מידות 27/35  ס"מ 12 יח' בחבילה</v>
      </c>
      <c r="G549" s="27" t="str">
        <f>VLOOKUP(A549,מכרז!$A$5:$I$587,4,0)</f>
        <v>אוגדן / קלסר , גב 3 , פתיחה עברית , מנגנון מנוף, מידות 27/35 ס"מ. 12 יח' בחבילה</v>
      </c>
      <c r="H549" s="27">
        <f>VLOOKUP(A549,מכרז!$A$5:$I$587,5,0)</f>
        <v>0</v>
      </c>
      <c r="I549" s="27" t="str">
        <f>VLOOKUP(A549,מכרז!$A$5:$I$587,7,0)</f>
        <v>סט</v>
      </c>
      <c r="J549" s="26">
        <f>VLOOKUP(A549,מכרז!$A$5:$I$587,8,0)</f>
        <v>24.360000000000003</v>
      </c>
    </row>
    <row r="550" spans="1:10" ht="28.5" x14ac:dyDescent="0.2">
      <c r="A550" s="27">
        <v>547</v>
      </c>
      <c r="B550" s="39" t="str">
        <f>VLOOKUP(D550,'חלוקת אחוזים לכל רמת קטגוריה'!$D$3:$J$69,3,0)</f>
        <v>תיקים וקלסרים</v>
      </c>
      <c r="C550" s="39" t="str">
        <f>VLOOKUP(D550,'חלוקת אחוזים לכל רמת קטגוריה'!$D$3:$J$69,2,0)</f>
        <v>קלסרים</v>
      </c>
      <c r="D550" s="27" t="str">
        <f>VLOOKUP(A550,מכרז!$A$5:$I$587,2,0)</f>
        <v>קלסרים</v>
      </c>
      <c r="E550" s="88">
        <f>VLOOKUP(D550,'חלוקת אחוזים לכל רמת קטגוריה'!$D$3:$J$69,7,0)</f>
        <v>3.6363636363636364E-3</v>
      </c>
      <c r="F550" s="27" t="str">
        <f>VLOOKUP(A550,מכרז!$A$5:$I$587,3,0)</f>
        <v>אוגדן פוליו מקרטון גב 5 ס"מ מידות 27/35 ס"מ</v>
      </c>
      <c r="G550" s="27" t="str">
        <f>VLOOKUP(A550,מכרז!$A$5:$I$587,4,0)</f>
        <v>אוגדן / קלסר , גב 5 , פתיחה עברית , מנגנון מנוף, מידות 27/35 ס"מ</v>
      </c>
      <c r="H550" s="27">
        <f>VLOOKUP(A550,מכרז!$A$5:$I$587,5,0)</f>
        <v>0</v>
      </c>
      <c r="I550" s="27" t="str">
        <f>VLOOKUP(A550,מכרז!$A$5:$I$587,7,0)</f>
        <v>יח'</v>
      </c>
      <c r="J550" s="26">
        <f>VLOOKUP(A550,מכרז!$A$5:$I$587,8,0)</f>
        <v>2.9064000000000001</v>
      </c>
    </row>
    <row r="551" spans="1:10" ht="42.75" x14ac:dyDescent="0.2">
      <c r="A551" s="27">
        <v>548</v>
      </c>
      <c r="B551" s="39" t="str">
        <f>VLOOKUP(D551,'חלוקת אחוזים לכל רמת קטגוריה'!$D$3:$J$69,3,0)</f>
        <v>תיקים וקלסרים</v>
      </c>
      <c r="C551" s="39" t="str">
        <f>VLOOKUP(D551,'חלוקת אחוזים לכל רמת קטגוריה'!$D$3:$J$69,2,0)</f>
        <v>קלסרים</v>
      </c>
      <c r="D551" s="27" t="str">
        <f>VLOOKUP(A551,מכרז!$A$5:$I$587,2,0)</f>
        <v>קלסרים</v>
      </c>
      <c r="E551" s="88">
        <f>VLOOKUP(D551,'חלוקת אחוזים לכל רמת קטגוריה'!$D$3:$J$69,7,0)</f>
        <v>3.6363636363636364E-3</v>
      </c>
      <c r="F551" s="27" t="str">
        <f>VLOOKUP(A551,מכרז!$A$5:$I$587,3,0)</f>
        <v>אוגדן פוליו מקרטון גב 5 ס"מ מידות 27/35 ס"מ 12 יח' בחבילה</v>
      </c>
      <c r="G551" s="27" t="str">
        <f>VLOOKUP(A551,מכרז!$A$5:$I$587,4,0)</f>
        <v>אוגדן / קלסר , גב 5 , פתיחה עברית , מנגנון מנוף, מידות 27/35 ס"מ. 12 יח' בחבילה</v>
      </c>
      <c r="H551" s="27">
        <f>VLOOKUP(A551,מכרז!$A$5:$I$587,5,0)</f>
        <v>0</v>
      </c>
      <c r="I551" s="27" t="str">
        <f>VLOOKUP(A551,מכרז!$A$5:$I$587,7,0)</f>
        <v>סט</v>
      </c>
      <c r="J551" s="26">
        <f>VLOOKUP(A551,מכרז!$A$5:$I$587,8,0)</f>
        <v>24.360000000000003</v>
      </c>
    </row>
    <row r="552" spans="1:10" ht="28.5" x14ac:dyDescent="0.2">
      <c r="A552" s="27">
        <v>549</v>
      </c>
      <c r="B552" s="39" t="str">
        <f>VLOOKUP(D552,'חלוקת אחוזים לכל רמת קטגוריה'!$D$3:$J$69,3,0)</f>
        <v>תיקים וקלסרים</v>
      </c>
      <c r="C552" s="39" t="str">
        <f>VLOOKUP(D552,'חלוקת אחוזים לכל רמת קטגוריה'!$D$3:$J$69,2,0)</f>
        <v>קלסרים</v>
      </c>
      <c r="D552" s="27" t="str">
        <f>VLOOKUP(A552,מכרז!$A$5:$I$587,2,0)</f>
        <v>קלסרים</v>
      </c>
      <c r="E552" s="88">
        <f>VLOOKUP(D552,'חלוקת אחוזים לכל רמת קטגוריה'!$D$3:$J$69,7,0)</f>
        <v>3.6363636363636364E-3</v>
      </c>
      <c r="F552" s="27" t="str">
        <f>VLOOKUP(A552,מכרז!$A$5:$I$587,3,0)</f>
        <v>אוגדן פוליו מקרטון גב 8 ס"מ מידות 27/35 ס"מ</v>
      </c>
      <c r="G552" s="27" t="str">
        <f>VLOOKUP(A552,מכרז!$A$5:$I$587,4,0)</f>
        <v>אוגדן / קלסר , גב 8 , פתיחה עברית , מנגנון מנוף, מידות  27/35 ס"מ</v>
      </c>
      <c r="H552" s="27">
        <f>VLOOKUP(A552,מכרז!$A$5:$I$587,5,0)</f>
        <v>0</v>
      </c>
      <c r="I552" s="27" t="str">
        <f>VLOOKUP(A552,מכרז!$A$5:$I$587,7,0)</f>
        <v>יח'</v>
      </c>
      <c r="J552" s="26">
        <f>VLOOKUP(A552,מכרז!$A$5:$I$587,8,0)</f>
        <v>2.9064000000000001</v>
      </c>
    </row>
    <row r="553" spans="1:10" ht="42.75" x14ac:dyDescent="0.2">
      <c r="A553" s="27">
        <v>550</v>
      </c>
      <c r="B553" s="39" t="str">
        <f>VLOOKUP(D553,'חלוקת אחוזים לכל רמת קטגוריה'!$D$3:$J$69,3,0)</f>
        <v>תיקים וקלסרים</v>
      </c>
      <c r="C553" s="39" t="str">
        <f>VLOOKUP(D553,'חלוקת אחוזים לכל רמת קטגוריה'!$D$3:$J$69,2,0)</f>
        <v>קלסרים</v>
      </c>
      <c r="D553" s="27" t="str">
        <f>VLOOKUP(A553,מכרז!$A$5:$I$587,2,0)</f>
        <v>קלסרים</v>
      </c>
      <c r="E553" s="88">
        <f>VLOOKUP(D553,'חלוקת אחוזים לכל רמת קטגוריה'!$D$3:$J$69,7,0)</f>
        <v>3.6363636363636364E-3</v>
      </c>
      <c r="F553" s="27" t="str">
        <f>VLOOKUP(A553,מכרז!$A$5:$I$587,3,0)</f>
        <v>אוגדן פוליו מקרטון גב 8 ס"מ מידות 27/35 ס"מ 12 יח' בחבילה</v>
      </c>
      <c r="G553" s="27" t="str">
        <f>VLOOKUP(A553,מכרז!$A$5:$I$587,4,0)</f>
        <v>אוגדן / קלסר , גב 8 , פתיחה עברית , מנגנון מנוף, מידות  27/35 ס"מ. 12 יח' בחבילה</v>
      </c>
      <c r="H553" s="27">
        <f>VLOOKUP(A553,מכרז!$A$5:$I$587,5,0)</f>
        <v>0</v>
      </c>
      <c r="I553" s="27" t="str">
        <f>VLOOKUP(A553,מכרז!$A$5:$I$587,7,0)</f>
        <v>סט</v>
      </c>
      <c r="J553" s="26">
        <f>VLOOKUP(A553,מכרז!$A$5:$I$587,8,0)</f>
        <v>33.6</v>
      </c>
    </row>
    <row r="554" spans="1:10" ht="57" x14ac:dyDescent="0.2">
      <c r="A554" s="27">
        <v>551</v>
      </c>
      <c r="B554" s="39" t="str">
        <f>VLOOKUP(D554,'חלוקת אחוזים לכל רמת קטגוריה'!$D$3:$J$69,3,0)</f>
        <v>תיקים וקלסרים</v>
      </c>
      <c r="C554" s="39" t="str">
        <f>VLOOKUP(D554,'חלוקת אחוזים לכל רמת קטגוריה'!$D$3:$J$69,2,0)</f>
        <v>קלסרים</v>
      </c>
      <c r="D554" s="27" t="str">
        <f>VLOOKUP(A554,מכרז!$A$5:$I$587,2,0)</f>
        <v>קלסרים</v>
      </c>
      <c r="E554" s="88">
        <f>VLOOKUP(D554,'חלוקת אחוזים לכל רמת קטגוריה'!$D$3:$J$69,7,0)</f>
        <v>3.6363636363636364E-3</v>
      </c>
      <c r="F554" s="27" t="str">
        <f>VLOOKUP(A554,מכרז!$A$5:$I$587,3,0)</f>
        <v>קלסר פלסטי פוליו גב 5 צבעוני מידות 27/35</v>
      </c>
      <c r="G554" s="27" t="str">
        <f>VLOOKUP(A554,מכרז!$A$5:$I$587,4,0)</f>
        <v>קלסר בגודל פוליו , גב 5 , ציפוי פלסטיק , תכולה עד 100 דף, ברזלי חיזוק בתחתית הקלסר,גודל 27/35/5, עם מנגנון מנוף, במגוון צבעים</v>
      </c>
      <c r="H554" s="27">
        <f>VLOOKUP(A554,מכרז!$A$5:$I$587,5,0)</f>
        <v>0</v>
      </c>
      <c r="I554" s="27" t="str">
        <f>VLOOKUP(A554,מכרז!$A$5:$I$587,7,0)</f>
        <v>יח'</v>
      </c>
      <c r="J554" s="26">
        <f>VLOOKUP(A554,מכרז!$A$5:$I$587,8,0)</f>
        <v>4.1958000000000002</v>
      </c>
    </row>
    <row r="555" spans="1:10" ht="42.75" x14ac:dyDescent="0.2">
      <c r="A555" s="27">
        <v>552</v>
      </c>
      <c r="B555" s="39" t="str">
        <f>VLOOKUP(D555,'חלוקת אחוזים לכל רמת קטגוריה'!$D$3:$J$69,3,0)</f>
        <v>תיקים וקלסרים</v>
      </c>
      <c r="C555" s="39" t="str">
        <f>VLOOKUP(D555,'חלוקת אחוזים לכל רמת קטגוריה'!$D$3:$J$69,2,0)</f>
        <v>קלסרים</v>
      </c>
      <c r="D555" s="27" t="str">
        <f>VLOOKUP(A555,מכרז!$A$5:$I$587,2,0)</f>
        <v>קלסרים</v>
      </c>
      <c r="E555" s="88">
        <f>VLOOKUP(D555,'חלוקת אחוזים לכל רמת קטגוריה'!$D$3:$J$69,7,0)</f>
        <v>3.6363636363636364E-3</v>
      </c>
      <c r="F555" s="27" t="str">
        <f>VLOOKUP(A555,מכרז!$A$5:$I$587,3,0)</f>
        <v>קלסר פלסטי פוליו גב 8 עברי צבעוני מידות 27/35</v>
      </c>
      <c r="G555" s="27" t="str">
        <f>VLOOKUP(A555,מכרז!$A$5:$I$587,4,0)</f>
        <v>קלסר בגודל פוליו, גב 8 , ציפוי  פלסטיק, תכולה עד 150 דף, ברזלי חיזוק בתחתית גודל 27/35/8, עם מנגנון מנוף, במגוון צבעים</v>
      </c>
      <c r="H555" s="27">
        <f>VLOOKUP(A555,מכרז!$A$5:$I$587,5,0)</f>
        <v>0</v>
      </c>
      <c r="I555" s="27" t="str">
        <f>VLOOKUP(A555,מכרז!$A$5:$I$587,7,0)</f>
        <v>יח'</v>
      </c>
      <c r="J555" s="26">
        <f>VLOOKUP(A555,מכרז!$A$5:$I$587,8,0)</f>
        <v>5.7750000000000004</v>
      </c>
    </row>
    <row r="556" spans="1:10" ht="42.75" x14ac:dyDescent="0.2">
      <c r="A556" s="27">
        <v>553</v>
      </c>
      <c r="B556" s="39" t="str">
        <f>VLOOKUP(D556,'חלוקת אחוזים לכל רמת קטגוריה'!$D$3:$J$69,3,0)</f>
        <v>תיקים וקלסרים</v>
      </c>
      <c r="C556" s="39" t="str">
        <f>VLOOKUP(D556,'חלוקת אחוזים לכל רמת קטגוריה'!$D$3:$J$69,2,0)</f>
        <v>קלסרים</v>
      </c>
      <c r="D556" s="27" t="str">
        <f>VLOOKUP(A556,מכרז!$A$5:$I$587,2,0)</f>
        <v>קלסרים</v>
      </c>
      <c r="E556" s="88">
        <f>VLOOKUP(D556,'חלוקת אחוזים לכל רמת קטגוריה'!$D$3:$J$69,7,0)</f>
        <v>3.6363636363636364E-3</v>
      </c>
      <c r="F556" s="27" t="str">
        <f>VLOOKUP(A556,מכרז!$A$5:$I$587,3,0)</f>
        <v>תיק טבעות פוליו צבעוני גב 3 ס"מ מידות 27/35</v>
      </c>
      <c r="G556" s="27" t="str">
        <f>VLOOKUP(A556,מכרז!$A$5:$I$587,4,0)</f>
        <v>תיק טבעות צבעוני , גב 3 ס"מ, טבעות תיוק, מתאים לנייר פוליו ו A4, תכולה עד 75 דף , מידות 27/35/3 ס"מ, במגוון צבעים</v>
      </c>
      <c r="H556" s="27">
        <f>VLOOKUP(A556,מכרז!$A$5:$I$587,5,0)</f>
        <v>0</v>
      </c>
      <c r="I556" s="27" t="str">
        <f>VLOOKUP(A556,מכרז!$A$5:$I$587,7,0)</f>
        <v>יח'</v>
      </c>
      <c r="J556" s="26">
        <f>VLOOKUP(A556,מכרז!$A$5:$I$587,8,0)</f>
        <v>2.5158</v>
      </c>
    </row>
    <row r="557" spans="1:10" ht="57" x14ac:dyDescent="0.2">
      <c r="A557" s="27">
        <v>554</v>
      </c>
      <c r="B557" s="39" t="str">
        <f>VLOOKUP(D557,'חלוקת אחוזים לכל רמת קטגוריה'!$D$3:$J$69,3,0)</f>
        <v>תיקים וקלסרים</v>
      </c>
      <c r="C557" s="39" t="str">
        <f>VLOOKUP(D557,'חלוקת אחוזים לכל רמת קטגוריה'!$D$3:$J$69,2,0)</f>
        <v>קלסרים</v>
      </c>
      <c r="D557" s="27" t="str">
        <f>VLOOKUP(A557,מכרז!$A$5:$I$587,2,0)</f>
        <v>קלסרים</v>
      </c>
      <c r="E557" s="88">
        <f>VLOOKUP(D557,'חלוקת אחוזים לכל רמת קטגוריה'!$D$3:$J$69,7,0)</f>
        <v>3.6363636363636364E-3</v>
      </c>
      <c r="F557" s="27" t="str">
        <f>VLOOKUP(A557,מכרז!$A$5:$I$587,3,0)</f>
        <v>תיק טבעות פוליו צבעוני גב 3 ס"מ מידות 27/35 עם מנגנון מנוף לאחזקת דפים בסוף הקלסר</v>
      </c>
      <c r="G557" s="27" t="str">
        <f>VLOOKUP(A557,מכרז!$A$5:$I$587,4,0)</f>
        <v>תיק טבעות צבעוני , גב 3 ס"מ, טבעות תיוק, מתאים לנייר פוליו ו A4, תכולה עד 75 דף , עם מנגנון מנוף לאחזקת דפים מידות 27/35/3 ס"מ, במגוון צבעים</v>
      </c>
      <c r="H557" s="27">
        <f>VLOOKUP(A557,מכרז!$A$5:$I$587,5,0)</f>
        <v>0</v>
      </c>
      <c r="I557" s="27" t="str">
        <f>VLOOKUP(A557,מכרז!$A$5:$I$587,7,0)</f>
        <v>יח'</v>
      </c>
      <c r="J557" s="26">
        <f>VLOOKUP(A557,מכרז!$A$5:$I$587,8,0)</f>
        <v>4.2</v>
      </c>
    </row>
    <row r="558" spans="1:10" ht="42.75" x14ac:dyDescent="0.2">
      <c r="A558" s="27">
        <v>555</v>
      </c>
      <c r="B558" s="39" t="str">
        <f>VLOOKUP(D558,'חלוקת אחוזים לכל רמת קטגוריה'!$D$3:$J$69,3,0)</f>
        <v>תיקים וקלסרים</v>
      </c>
      <c r="C558" s="39" t="str">
        <f>VLOOKUP(D558,'חלוקת אחוזים לכל רמת קטגוריה'!$D$3:$J$69,2,0)</f>
        <v>קלסרים</v>
      </c>
      <c r="D558" s="27" t="str">
        <f>VLOOKUP(A558,מכרז!$A$5:$I$587,2,0)</f>
        <v>קלסרים</v>
      </c>
      <c r="E558" s="88">
        <f>VLOOKUP(D558,'חלוקת אחוזים לכל רמת קטגוריה'!$D$3:$J$69,7,0)</f>
        <v>3.6363636363636364E-3</v>
      </c>
      <c r="F558" s="27" t="str">
        <f>VLOOKUP(A558,מכרז!$A$5:$I$587,3,0)</f>
        <v>תיק טבעות פנורמה עם כיס שקוף גודל A4 גב 3 ס"מ</v>
      </c>
      <c r="G558" s="27" t="str">
        <f>VLOOKUP(A558,מכרז!$A$5:$I$587,4,0)</f>
        <v>תיק טבעות  בגודל A4 ,גב 3 ס"מ, כיסי פלסטיק בחזית ובגב, התיק מתאים לכנסים ולהדרכות</v>
      </c>
      <c r="H558" s="27">
        <f>VLOOKUP(A558,מכרז!$A$5:$I$587,5,0)</f>
        <v>0</v>
      </c>
      <c r="I558" s="27" t="str">
        <f>VLOOKUP(A558,מכרז!$A$5:$I$587,7,0)</f>
        <v>יח'</v>
      </c>
      <c r="J558" s="26">
        <f>VLOOKUP(A558,מכרז!$A$5:$I$587,8,0)</f>
        <v>8.3957999999999995</v>
      </c>
    </row>
    <row r="559" spans="1:10" ht="42.75" x14ac:dyDescent="0.2">
      <c r="A559" s="27">
        <v>556</v>
      </c>
      <c r="B559" s="39" t="str">
        <f>VLOOKUP(D559,'חלוקת אחוזים לכל רמת קטגוריה'!$D$3:$J$69,3,0)</f>
        <v>תיקים וקלסרים</v>
      </c>
      <c r="C559" s="39" t="str">
        <f>VLOOKUP(D559,'חלוקת אחוזים לכל רמת קטגוריה'!$D$3:$J$69,2,0)</f>
        <v>קלסרים</v>
      </c>
      <c r="D559" s="27" t="str">
        <f>VLOOKUP(A559,מכרז!$A$5:$I$587,2,0)</f>
        <v>קלסרים</v>
      </c>
      <c r="E559" s="88">
        <f>VLOOKUP(D559,'חלוקת אחוזים לכל רמת קטגוריה'!$D$3:$J$69,7,0)</f>
        <v>3.6363636363636364E-3</v>
      </c>
      <c r="F559" s="27" t="str">
        <f>VLOOKUP(A559,מכרז!$A$5:$I$587,3,0)</f>
        <v>תיק טבעות פנורמה עם כיס שקוף גודל A4 גב 5 ס"מ</v>
      </c>
      <c r="G559" s="27" t="str">
        <f>VLOOKUP(A559,מכרז!$A$5:$I$587,4,0)</f>
        <v>תיק טבעות  בגודל A4 ,גב 5 ס"מ, כיסי פלסטיק בחזית ובגב, התיק מתאים לכנסים ולהדרכות</v>
      </c>
      <c r="H559" s="27">
        <f>VLOOKUP(A559,מכרז!$A$5:$I$587,5,0)</f>
        <v>0</v>
      </c>
      <c r="I559" s="27" t="str">
        <f>VLOOKUP(A559,מכרז!$A$5:$I$587,7,0)</f>
        <v>יח'</v>
      </c>
      <c r="J559" s="26">
        <f>VLOOKUP(A559,מכרז!$A$5:$I$587,8,0)</f>
        <v>6.2958000000000016</v>
      </c>
    </row>
    <row r="560" spans="1:10" ht="42.75" x14ac:dyDescent="0.2">
      <c r="A560" s="27">
        <v>557</v>
      </c>
      <c r="B560" s="39" t="str">
        <f>VLOOKUP(D560,'חלוקת אחוזים לכל רמת קטגוריה'!$D$3:$J$69,3,0)</f>
        <v>תיקים וקלסרים</v>
      </c>
      <c r="C560" s="39" t="str">
        <f>VLOOKUP(D560,'חלוקת אחוזים לכל רמת קטגוריה'!$D$3:$J$69,2,0)</f>
        <v>קלסרים</v>
      </c>
      <c r="D560" s="27" t="str">
        <f>VLOOKUP(A560,מכרז!$A$5:$I$587,2,0)</f>
        <v>קלסרים</v>
      </c>
      <c r="E560" s="88">
        <f>VLOOKUP(D560,'חלוקת אחוזים לכל רמת קטגוריה'!$D$3:$J$69,7,0)</f>
        <v>3.6363636363636364E-3</v>
      </c>
      <c r="F560" s="27" t="str">
        <f>VLOOKUP(A560,מכרז!$A$5:$I$587,3,0)</f>
        <v>תיק טבעות פנורמה עם כיס שקוף גודל A4 גב 8 ס"מ</v>
      </c>
      <c r="G560" s="27" t="str">
        <f>VLOOKUP(A560,מכרז!$A$5:$I$587,4,0)</f>
        <v>תיק טבעות  בגודל A4 ,גב 8 ס"מ, כיסי פלסטיק בחזית ובגב, התיק מתאים לכנסים ולהדרכות</v>
      </c>
      <c r="H560" s="27">
        <f>VLOOKUP(A560,מכרז!$A$5:$I$587,5,0)</f>
        <v>0</v>
      </c>
      <c r="I560" s="27" t="str">
        <f>VLOOKUP(A560,מכרז!$A$5:$I$587,7,0)</f>
        <v>יח'</v>
      </c>
      <c r="J560" s="26">
        <f>VLOOKUP(A560,מכרז!$A$5:$I$587,8,0)</f>
        <v>10.46955</v>
      </c>
    </row>
    <row r="561" spans="1:10" ht="42.75" x14ac:dyDescent="0.2">
      <c r="A561" s="27">
        <v>558</v>
      </c>
      <c r="B561" s="39" t="str">
        <f>VLOOKUP(D561,'חלוקת אחוזים לכל רמת קטגוריה'!$D$3:$J$69,3,0)</f>
        <v>תיקים וקלסרים</v>
      </c>
      <c r="C561" s="39" t="str">
        <f>VLOOKUP(D561,'חלוקת אחוזים לכל רמת קטגוריה'!$D$3:$J$69,2,0)</f>
        <v>קלסרים</v>
      </c>
      <c r="D561" s="27" t="str">
        <f>VLOOKUP(A561,מכרז!$A$5:$I$587,2,0)</f>
        <v>קלסרים</v>
      </c>
      <c r="E561" s="88">
        <f>VLOOKUP(D561,'חלוקת אחוזים לכל רמת קטגוריה'!$D$3:$J$69,7,0)</f>
        <v>3.6363636363636364E-3</v>
      </c>
      <c r="F561" s="27" t="str">
        <f>VLOOKUP(A561,מכרז!$A$5:$I$587,3,0)</f>
        <v>תיק פליק מסטר עם טבעות, צבע שחור</v>
      </c>
      <c r="G561" s="27" t="str">
        <f>VLOOKUP(A561,מכרז!$A$5:$I$587,4,0)</f>
        <v>תיק מחומר מפל עם סגר גומי, תיוק טבעות וחוצצים מפלסטיק, כיס פלסטיק פנימי לאחסון ניירת.</v>
      </c>
      <c r="H561" s="27">
        <f>VLOOKUP(A561,מכרז!$A$5:$I$587,5,0)</f>
        <v>0</v>
      </c>
      <c r="I561" s="27" t="str">
        <f>VLOOKUP(A561,מכרז!$A$5:$I$587,7,0)</f>
        <v>יח'</v>
      </c>
      <c r="J561" s="26">
        <f>VLOOKUP(A561,מכרז!$A$5:$I$587,8,0)</f>
        <v>10.495800000000001</v>
      </c>
    </row>
    <row r="562" spans="1:10" ht="42.75" x14ac:dyDescent="0.2">
      <c r="A562" s="27">
        <v>559</v>
      </c>
      <c r="B562" s="39" t="str">
        <f>VLOOKUP(D562,'חלוקת אחוזים לכל רמת קטגוריה'!$D$3:$J$69,3,0)</f>
        <v>תיקים וקלסרים</v>
      </c>
      <c r="C562" s="39" t="str">
        <f>VLOOKUP(D562,'חלוקת אחוזים לכל רמת קטגוריה'!$D$3:$J$69,2,0)</f>
        <v>קלסרים</v>
      </c>
      <c r="D562" s="27" t="str">
        <f>VLOOKUP(A562,מכרז!$A$5:$I$587,2,0)</f>
        <v>קלסרים</v>
      </c>
      <c r="E562" s="88">
        <f>VLOOKUP(D562,'חלוקת אחוזים לכל רמת קטגוריה'!$D$3:$J$69,7,0)</f>
        <v>3.6363636363636364E-3</v>
      </c>
      <c r="F562" s="27" t="str">
        <f>VLOOKUP(A562,מכרז!$A$5:$I$587,3,0)</f>
        <v>תיק מעטפה "צמדן" לתיוק בקלסר</v>
      </c>
      <c r="G562" s="27" t="str">
        <f>VLOOKUP(A562,מכרז!$A$5:$I$587,4,0)</f>
        <v>תיק פלסטיק עם חורי תיוק, לשונית וסקוטש לסגירה, מתאים ל- 20 דף, גודל  25/35 ס"מ</v>
      </c>
      <c r="H562" s="27">
        <f>VLOOKUP(A562,מכרז!$A$5:$I$587,5,0)</f>
        <v>0</v>
      </c>
      <c r="I562" s="27" t="str">
        <f>VLOOKUP(A562,מכרז!$A$5:$I$587,7,0)</f>
        <v>יח'</v>
      </c>
      <c r="J562" s="26">
        <f>VLOOKUP(A562,מכרז!$A$5:$I$587,8,0)</f>
        <v>1.3440000000000001</v>
      </c>
    </row>
    <row r="563" spans="1:10" ht="28.5" x14ac:dyDescent="0.2">
      <c r="A563" s="27">
        <v>560</v>
      </c>
      <c r="B563" s="39" t="str">
        <f>VLOOKUP(D563,'חלוקת אחוזים לכל רמת קטגוריה'!$D$3:$J$69,3,0)</f>
        <v>תיקים וקלסרים</v>
      </c>
      <c r="C563" s="39" t="str">
        <f>VLOOKUP(D563,'חלוקת אחוזים לכל רמת קטגוריה'!$D$3:$J$69,2,0)</f>
        <v>קלסרים</v>
      </c>
      <c r="D563" s="27" t="str">
        <f>VLOOKUP(A563,מכרז!$A$5:$I$587,2,0)</f>
        <v>קלסרים</v>
      </c>
      <c r="E563" s="88">
        <f>VLOOKUP(D563,'חלוקת אחוזים לכל רמת קטגוריה'!$D$3:$J$69,7,0)</f>
        <v>3.6363636363636364E-3</v>
      </c>
      <c r="F563" s="27" t="str">
        <f>VLOOKUP(A563,מכרז!$A$5:$I$587,3,0)</f>
        <v>קלסר קרטון 'IBM' לדפי מחשב</v>
      </c>
      <c r="G563" s="27" t="str">
        <f>VLOOKUP(A563,מכרז!$A$5:$I$587,4,0)</f>
        <v>קלסר קרטון 'IBM' לדפי מחשב</v>
      </c>
      <c r="H563" s="27">
        <f>VLOOKUP(A563,מכרז!$A$5:$I$587,5,0)</f>
        <v>0</v>
      </c>
      <c r="I563" s="27" t="str">
        <f>VLOOKUP(A563,מכרז!$A$5:$I$587,7,0)</f>
        <v>יח'</v>
      </c>
      <c r="J563" s="26">
        <f>VLOOKUP(A563,מכרז!$A$5:$I$587,8,0)</f>
        <v>13.052586206896553</v>
      </c>
    </row>
    <row r="564" spans="1:10" ht="71.25" x14ac:dyDescent="0.2">
      <c r="A564" s="27">
        <v>561</v>
      </c>
      <c r="B564" s="39" t="str">
        <f>VLOOKUP(D564,'חלוקת אחוזים לכל רמת קטגוריה'!$D$3:$J$69,3,0)</f>
        <v>תיקים וקלסרים</v>
      </c>
      <c r="C564" s="39" t="str">
        <f>VLOOKUP(D564,'חלוקת אחוזים לכל רמת קטגוריה'!$D$3:$J$69,2,0)</f>
        <v>קלסרים</v>
      </c>
      <c r="D564" s="27" t="str">
        <f>VLOOKUP(A564,מכרז!$A$5:$I$587,2,0)</f>
        <v>קלסרים</v>
      </c>
      <c r="E564" s="88">
        <f>VLOOKUP(D564,'חלוקת אחוזים לכל רמת קטגוריה'!$D$3:$J$69,7,0)</f>
        <v>3.6363636363636364E-3</v>
      </c>
      <c r="F564" s="27" t="str">
        <f>VLOOKUP(A564,מכרז!$A$5:$I$587,3,0)</f>
        <v>תיק טבעות פוליו PO צבעים שונים</v>
      </c>
      <c r="G564" s="27" t="str">
        <f>VLOOKUP(A564,מכרז!$A$5:$I$587,4,0)</f>
        <v>תיק טבעות פוליו PO תיק טבעות בצבעים  שונים פלסטי פוליו גב 3 PO , טבעות תיוק מתאים לנייר פוליו וA4  תכולה עד 75 דף מידות 27/35/3 ס"מ
כיס בגב התיק + לשונית</v>
      </c>
      <c r="H564" s="27">
        <f>VLOOKUP(A564,מכרז!$A$5:$I$587,5,0)</f>
        <v>0</v>
      </c>
      <c r="I564" s="27" t="str">
        <f>VLOOKUP(A564,מכרז!$A$5:$I$587,7,0)</f>
        <v>יח'</v>
      </c>
      <c r="J564" s="26">
        <f>VLOOKUP(A564,מכרז!$A$5:$I$587,8,0)</f>
        <v>3.5070000000000001</v>
      </c>
    </row>
    <row r="565" spans="1:10" ht="28.5" x14ac:dyDescent="0.2">
      <c r="A565" s="27">
        <v>562</v>
      </c>
      <c r="B565" s="39" t="str">
        <f>VLOOKUP(D565,'חלוקת אחוזים לכל רמת קטגוריה'!$D$3:$J$69,3,0)</f>
        <v>תיקים וקלסרים</v>
      </c>
      <c r="C565" s="39" t="str">
        <f>VLOOKUP(D565,'חלוקת אחוזים לכל רמת קטגוריה'!$D$3:$J$69,2,0)</f>
        <v>קלסרים</v>
      </c>
      <c r="D565" s="27" t="str">
        <f>VLOOKUP(A565,מכרז!$A$5:$I$587,2,0)</f>
        <v>קלסרים</v>
      </c>
      <c r="E565" s="88">
        <f>VLOOKUP(D565,'חלוקת אחוזים לכל רמת קטגוריה'!$D$3:$J$69,7,0)</f>
        <v>3.6363636363636364E-3</v>
      </c>
      <c r="F565" s="27" t="str">
        <f>VLOOKUP(A565,מכרז!$A$5:$I$587,3,0)</f>
        <v>תיק קרטון סגור גב+2.5ברזל+גומי שפיר</v>
      </c>
      <c r="G565" s="27" t="str">
        <f>VLOOKUP(A565,מכרז!$A$5:$I$587,4,0)</f>
        <v>תיק קרטון סגור גב+2.5ברזל+גומי שפיר</v>
      </c>
      <c r="H565" s="27">
        <f>VLOOKUP(A565,מכרז!$A$5:$I$587,5,0)</f>
        <v>0</v>
      </c>
      <c r="I565" s="27" t="str">
        <f>VLOOKUP(A565,מכרז!$A$5:$I$587,7,0)</f>
        <v>יח'</v>
      </c>
      <c r="J565" s="26">
        <f>VLOOKUP(A565,מכרז!$A$5:$I$587,8,0)</f>
        <v>2.3787931034482765</v>
      </c>
    </row>
    <row r="566" spans="1:10" ht="28.5" x14ac:dyDescent="0.2">
      <c r="A566" s="27">
        <v>563</v>
      </c>
      <c r="B566" s="39" t="str">
        <f>VLOOKUP(D566,'חלוקת אחוזים לכל רמת קטגוריה'!$D$3:$J$69,3,0)</f>
        <v>תיקים וקלסרים</v>
      </c>
      <c r="C566" s="39" t="str">
        <f>VLOOKUP(D566,'חלוקת אחוזים לכל רמת קטגוריה'!$D$3:$J$69,2,0)</f>
        <v>קלסרים</v>
      </c>
      <c r="D566" s="27" t="str">
        <f>VLOOKUP(A566,מכרז!$A$5:$I$587,2,0)</f>
        <v>קלסרים</v>
      </c>
      <c r="E566" s="88">
        <f>VLOOKUP(D566,'חלוקת אחוזים לכל רמת קטגוריה'!$D$3:$J$69,7,0)</f>
        <v>3.6363636363636364E-3</v>
      </c>
      <c r="F566" s="27" t="str">
        <f>VLOOKUP(A566,מכרז!$A$5:$I$587,3,0)</f>
        <v>תיק קרטון סגור גב2.5 עבה+גומי+מחיצה70חו</v>
      </c>
      <c r="G566" s="27" t="str">
        <f>VLOOKUP(A566,מכרז!$A$5:$I$587,4,0)</f>
        <v>תיק קרטון סגור גב2.5 עבה+גומי+מחיצה70חו</v>
      </c>
      <c r="H566" s="27">
        <f>VLOOKUP(A566,מכרז!$A$5:$I$587,5,0)</f>
        <v>0</v>
      </c>
      <c r="I566" s="27" t="str">
        <f>VLOOKUP(A566,מכרז!$A$5:$I$587,7,0)</f>
        <v>יח'</v>
      </c>
      <c r="J566" s="26">
        <f>VLOOKUP(A566,מכרז!$A$5:$I$587,8,0)</f>
        <v>2.0565517241379316</v>
      </c>
    </row>
    <row r="567" spans="1:10" ht="28.5" x14ac:dyDescent="0.2">
      <c r="A567" s="27">
        <v>564</v>
      </c>
      <c r="B567" s="39" t="str">
        <f>VLOOKUP(D567,'חלוקת אחוזים לכל רמת קטגוריה'!$D$3:$J$69,3,0)</f>
        <v>תיקים וקלסרים</v>
      </c>
      <c r="C567" s="39" t="str">
        <f>VLOOKUP(D567,'חלוקת אחוזים לכל רמת קטגוריה'!$D$3:$J$69,2,0)</f>
        <v>קלסרים</v>
      </c>
      <c r="D567" s="27" t="str">
        <f>VLOOKUP(A567,מכרז!$A$5:$I$587,2,0)</f>
        <v>קלסרים</v>
      </c>
      <c r="E567" s="88">
        <f>VLOOKUP(D567,'חלוקת אחוזים לכל רמת קטגוריה'!$D$3:$J$69,7,0)</f>
        <v>3.6363636363636364E-3</v>
      </c>
      <c r="F567" s="27" t="str">
        <f>VLOOKUP(A567,מכרז!$A$5:$I$587,3,0)</f>
        <v>תיק מנילה עם ברזל 240 גרם יצבעים שונים</v>
      </c>
      <c r="G567" s="27" t="str">
        <f>VLOOKUP(A567,מכרז!$A$5:$I$587,4,0)</f>
        <v>תיק מנילה עם ברזל 240 גרם</v>
      </c>
      <c r="H567" s="27">
        <f>VLOOKUP(A567,מכרז!$A$5:$I$587,5,0)</f>
        <v>0</v>
      </c>
      <c r="I567" s="27" t="str">
        <f>VLOOKUP(A567,מכרז!$A$5:$I$587,7,0)</f>
        <v>יח'</v>
      </c>
      <c r="J567" s="26">
        <f>VLOOKUP(A567,מכרז!$A$5:$I$587,8,0)</f>
        <v>0.92400000000000004</v>
      </c>
    </row>
    <row r="568" spans="1:10" s="86" customFormat="1" ht="30.75" customHeight="1" x14ac:dyDescent="0.2">
      <c r="A568" s="84" t="s">
        <v>81</v>
      </c>
      <c r="B568" s="84"/>
      <c r="C568" s="84"/>
      <c r="D568" s="84"/>
      <c r="E568" s="85">
        <v>0.05</v>
      </c>
      <c r="F568" s="291" t="s">
        <v>1446</v>
      </c>
      <c r="G568" s="84"/>
      <c r="H568" s="84"/>
      <c r="I568" s="84"/>
      <c r="J568" s="26">
        <f>VLOOKUP(A568,מכרז!$A$5:$I$587,8,0)</f>
        <v>0</v>
      </c>
    </row>
    <row r="569" spans="1:10" ht="15" x14ac:dyDescent="0.2">
      <c r="A569" s="63"/>
      <c r="B569" s="63"/>
      <c r="C569" s="63"/>
      <c r="D569" s="61"/>
      <c r="E569" s="61"/>
      <c r="F569" s="61"/>
      <c r="G569" s="61"/>
      <c r="H569" s="61"/>
      <c r="I569" s="63"/>
      <c r="J569" s="61"/>
    </row>
    <row r="570" spans="1:10" ht="15" x14ac:dyDescent="0.2">
      <c r="A570" s="63"/>
      <c r="B570" s="63"/>
      <c r="C570" s="63"/>
      <c r="D570" s="61"/>
      <c r="E570" s="61"/>
      <c r="F570" s="61"/>
      <c r="G570" s="61"/>
      <c r="H570" s="61"/>
      <c r="I570" s="61"/>
      <c r="J570" s="61"/>
    </row>
    <row r="571" spans="1:10" ht="15" x14ac:dyDescent="0.2">
      <c r="A571" s="63"/>
      <c r="B571" s="63"/>
      <c r="C571" s="63"/>
      <c r="D571" s="61"/>
      <c r="E571" s="61"/>
      <c r="F571" s="61"/>
      <c r="G571" s="61"/>
      <c r="H571" s="61"/>
      <c r="I571" s="61"/>
      <c r="J571" s="61"/>
    </row>
    <row r="572" spans="1:10" ht="15" x14ac:dyDescent="0.2">
      <c r="A572" s="62"/>
      <c r="B572" s="62"/>
      <c r="C572" s="62"/>
      <c r="D572" s="62"/>
      <c r="E572" s="62"/>
      <c r="F572" s="62"/>
      <c r="G572" s="62"/>
      <c r="H572" s="62"/>
      <c r="I572" s="62"/>
      <c r="J572" s="62"/>
    </row>
    <row r="573" spans="1:10" ht="15" x14ac:dyDescent="0.2">
      <c r="A573" s="62"/>
      <c r="B573" s="62"/>
      <c r="C573" s="62"/>
      <c r="D573" s="62"/>
      <c r="E573" s="62"/>
      <c r="F573" s="62"/>
      <c r="G573" s="62"/>
      <c r="H573" s="62"/>
      <c r="I573" s="62"/>
      <c r="J573" s="62"/>
    </row>
    <row r="574" spans="1:10" ht="15" x14ac:dyDescent="0.2">
      <c r="A574" s="62"/>
      <c r="B574" s="62"/>
      <c r="C574" s="62"/>
      <c r="D574" s="62"/>
      <c r="E574" s="62"/>
      <c r="F574" s="62"/>
      <c r="G574" s="62"/>
      <c r="H574" s="62"/>
      <c r="I574" s="62"/>
      <c r="J574" s="62"/>
    </row>
    <row r="575" spans="1:10" ht="15" x14ac:dyDescent="0.2">
      <c r="A575" s="62"/>
      <c r="B575" s="62"/>
      <c r="C575" s="62"/>
      <c r="D575" s="62"/>
      <c r="E575" s="62"/>
      <c r="F575" s="62"/>
      <c r="G575" s="62"/>
      <c r="H575" s="62"/>
      <c r="I575" s="62"/>
      <c r="J575" s="62"/>
    </row>
    <row r="576" spans="1:10" ht="15" x14ac:dyDescent="0.2">
      <c r="A576" s="62"/>
      <c r="B576" s="62"/>
      <c r="C576" s="62"/>
      <c r="D576" s="62"/>
      <c r="E576" s="62"/>
      <c r="F576" s="62"/>
      <c r="G576" s="62"/>
      <c r="H576" s="62"/>
      <c r="I576" s="62"/>
      <c r="J576" s="62"/>
    </row>
    <row r="577" spans="1:10" x14ac:dyDescent="0.2">
      <c r="A577" s="67"/>
      <c r="B577" s="67"/>
      <c r="C577" s="67"/>
      <c r="D577" s="67"/>
      <c r="E577" s="67"/>
      <c r="F577" s="67"/>
      <c r="G577" s="67"/>
      <c r="H577" s="68"/>
      <c r="I577" s="67"/>
      <c r="J577" s="64"/>
    </row>
    <row r="578" spans="1:10" x14ac:dyDescent="0.2">
      <c r="A578" s="67"/>
      <c r="B578" s="67"/>
      <c r="C578" s="67"/>
      <c r="D578" s="67"/>
      <c r="E578" s="67"/>
      <c r="F578" s="67"/>
      <c r="G578" s="67"/>
      <c r="H578" s="68"/>
      <c r="I578" s="67"/>
      <c r="J578" s="64"/>
    </row>
    <row r="579" spans="1:10" x14ac:dyDescent="0.2">
      <c r="A579" s="67"/>
      <c r="B579" s="67"/>
      <c r="C579" s="67"/>
      <c r="D579" s="67"/>
      <c r="E579" s="67"/>
      <c r="F579" s="67"/>
      <c r="G579" s="67"/>
      <c r="H579" s="68"/>
      <c r="I579" s="67"/>
      <c r="J579" s="64"/>
    </row>
    <row r="580" spans="1:10" x14ac:dyDescent="0.2">
      <c r="A580" s="67"/>
      <c r="B580" s="67"/>
      <c r="C580" s="67"/>
      <c r="D580" s="67"/>
      <c r="E580" s="67"/>
      <c r="F580" s="67"/>
      <c r="G580" s="67"/>
      <c r="H580" s="68"/>
      <c r="I580" s="67"/>
      <c r="J580" s="64"/>
    </row>
    <row r="581" spans="1:10" x14ac:dyDescent="0.2">
      <c r="A581" s="67"/>
      <c r="B581" s="67"/>
      <c r="C581" s="67"/>
      <c r="D581" s="67"/>
      <c r="E581" s="67"/>
      <c r="F581" s="67"/>
      <c r="G581" s="67"/>
      <c r="H581" s="67"/>
      <c r="I581" s="67"/>
      <c r="J581" s="64"/>
    </row>
    <row r="582" spans="1:10" x14ac:dyDescent="0.2">
      <c r="A582" s="67"/>
      <c r="B582" s="67"/>
      <c r="C582" s="67"/>
      <c r="D582" s="67"/>
      <c r="E582" s="67"/>
      <c r="F582" s="67"/>
      <c r="G582" s="67"/>
      <c r="H582" s="67"/>
      <c r="I582" s="67"/>
      <c r="J582" s="64"/>
    </row>
    <row r="583" spans="1:10" x14ac:dyDescent="0.2">
      <c r="A583" s="67"/>
      <c r="B583" s="67"/>
      <c r="C583" s="67"/>
      <c r="D583" s="67"/>
      <c r="E583" s="67"/>
      <c r="F583" s="67"/>
      <c r="G583" s="67"/>
      <c r="H583" s="67"/>
      <c r="I583" s="67"/>
      <c r="J583" s="64"/>
    </row>
    <row r="584" spans="1:10" x14ac:dyDescent="0.2">
      <c r="A584" s="67"/>
      <c r="B584" s="67"/>
      <c r="C584" s="67"/>
      <c r="D584" s="67"/>
      <c r="E584" s="67"/>
      <c r="F584" s="67"/>
      <c r="G584" s="67"/>
      <c r="H584" s="67"/>
      <c r="I584" s="67"/>
      <c r="J584" s="64"/>
    </row>
    <row r="585" spans="1:10" x14ac:dyDescent="0.2">
      <c r="A585" s="67"/>
      <c r="B585" s="67"/>
      <c r="C585" s="67"/>
      <c r="D585" s="67"/>
      <c r="E585" s="67"/>
      <c r="F585" s="67"/>
      <c r="G585" s="67"/>
      <c r="H585" s="67"/>
      <c r="I585" s="67"/>
      <c r="J585" s="64"/>
    </row>
    <row r="586" spans="1:10" x14ac:dyDescent="0.2">
      <c r="A586" s="67"/>
      <c r="B586" s="67"/>
      <c r="C586" s="67"/>
      <c r="D586" s="67"/>
      <c r="E586" s="67"/>
      <c r="F586" s="67"/>
      <c r="G586" s="67"/>
      <c r="H586" s="67"/>
      <c r="I586" s="67"/>
      <c r="J586" s="64"/>
    </row>
    <row r="587" spans="1:10" x14ac:dyDescent="0.2">
      <c r="A587" s="67"/>
      <c r="B587" s="67"/>
      <c r="C587" s="67"/>
      <c r="D587" s="67"/>
      <c r="E587" s="67"/>
      <c r="F587" s="67"/>
      <c r="G587" s="67"/>
      <c r="H587" s="67"/>
      <c r="I587" s="67"/>
      <c r="J587" s="64"/>
    </row>
    <row r="588" spans="1:10" x14ac:dyDescent="0.2">
      <c r="A588" s="67"/>
      <c r="B588" s="67"/>
      <c r="C588" s="67"/>
      <c r="D588" s="67"/>
      <c r="E588" s="67"/>
      <c r="F588" s="67"/>
      <c r="G588" s="67"/>
      <c r="H588" s="67"/>
      <c r="I588" s="67"/>
      <c r="J588" s="64"/>
    </row>
    <row r="589" spans="1:10" x14ac:dyDescent="0.2">
      <c r="A589" s="67"/>
      <c r="B589" s="67"/>
      <c r="C589" s="67"/>
      <c r="D589" s="67"/>
      <c r="E589" s="67"/>
      <c r="F589" s="67"/>
      <c r="G589" s="67"/>
      <c r="H589" s="67"/>
      <c r="I589" s="67"/>
      <c r="J589" s="64"/>
    </row>
    <row r="590" spans="1:10" x14ac:dyDescent="0.2">
      <c r="A590" s="67"/>
      <c r="B590" s="67"/>
      <c r="C590" s="67"/>
      <c r="D590" s="67"/>
      <c r="E590" s="67"/>
      <c r="F590" s="67"/>
      <c r="G590" s="67"/>
      <c r="H590" s="67"/>
      <c r="I590" s="67"/>
      <c r="J590" s="64"/>
    </row>
    <row r="591" spans="1:10" x14ac:dyDescent="0.2">
      <c r="A591" s="67"/>
      <c r="B591" s="67"/>
      <c r="C591" s="67"/>
      <c r="D591" s="67"/>
      <c r="E591" s="67"/>
      <c r="F591" s="67"/>
      <c r="G591" s="67"/>
      <c r="H591" s="67"/>
      <c r="I591" s="67"/>
      <c r="J591" s="64"/>
    </row>
    <row r="592" spans="1:10" x14ac:dyDescent="0.2">
      <c r="A592" s="67"/>
      <c r="B592" s="67"/>
      <c r="C592" s="67"/>
      <c r="D592" s="67"/>
      <c r="E592" s="67"/>
      <c r="F592" s="67"/>
      <c r="G592" s="67"/>
      <c r="H592" s="67"/>
      <c r="I592" s="67"/>
      <c r="J592" s="64"/>
    </row>
    <row r="593" spans="1:10" x14ac:dyDescent="0.2">
      <c r="A593" s="67"/>
      <c r="B593" s="67"/>
      <c r="C593" s="67"/>
      <c r="D593" s="67"/>
      <c r="E593" s="67"/>
      <c r="F593" s="67"/>
      <c r="G593" s="67"/>
      <c r="H593" s="67"/>
      <c r="I593" s="67"/>
      <c r="J593" s="64"/>
    </row>
    <row r="594" spans="1:10" x14ac:dyDescent="0.2">
      <c r="A594" s="67"/>
      <c r="B594" s="67"/>
      <c r="C594" s="67"/>
      <c r="D594" s="67"/>
      <c r="E594" s="67"/>
      <c r="F594" s="67"/>
      <c r="G594" s="67"/>
      <c r="H594" s="67"/>
      <c r="I594" s="67"/>
      <c r="J594" s="64"/>
    </row>
    <row r="595" spans="1:10" x14ac:dyDescent="0.2">
      <c r="A595" s="67"/>
      <c r="B595" s="67"/>
      <c r="C595" s="67"/>
      <c r="D595" s="67"/>
      <c r="E595" s="67"/>
      <c r="F595" s="67"/>
      <c r="G595" s="67"/>
      <c r="H595" s="67"/>
      <c r="I595" s="67"/>
      <c r="J595" s="64"/>
    </row>
    <row r="596" spans="1:10" x14ac:dyDescent="0.2">
      <c r="A596" s="67"/>
      <c r="B596" s="67"/>
      <c r="C596" s="67"/>
      <c r="D596" s="67"/>
      <c r="E596" s="67"/>
      <c r="F596" s="67"/>
      <c r="G596" s="67"/>
      <c r="H596" s="67"/>
      <c r="I596" s="67"/>
      <c r="J596" s="64"/>
    </row>
    <row r="597" spans="1:10" x14ac:dyDescent="0.2">
      <c r="A597" s="67"/>
      <c r="B597" s="67"/>
      <c r="C597" s="67"/>
      <c r="D597" s="67"/>
      <c r="E597" s="67"/>
      <c r="F597" s="67"/>
      <c r="G597" s="67"/>
      <c r="H597" s="67"/>
      <c r="I597" s="67"/>
      <c r="J597" s="64"/>
    </row>
    <row r="598" spans="1:10" x14ac:dyDescent="0.2">
      <c r="A598" s="67"/>
      <c r="B598" s="67"/>
      <c r="C598" s="67"/>
      <c r="D598" s="67"/>
      <c r="E598" s="67"/>
      <c r="F598" s="67"/>
      <c r="G598" s="67"/>
      <c r="H598" s="67"/>
      <c r="I598" s="67"/>
      <c r="J598" s="64"/>
    </row>
    <row r="599" spans="1:10" x14ac:dyDescent="0.2">
      <c r="A599" s="67"/>
      <c r="B599" s="67"/>
      <c r="C599" s="67"/>
      <c r="D599" s="67"/>
      <c r="E599" s="67"/>
      <c r="F599" s="67"/>
      <c r="G599" s="67"/>
      <c r="H599" s="67"/>
      <c r="I599" s="67"/>
      <c r="J599" s="64"/>
    </row>
    <row r="600" spans="1:10" x14ac:dyDescent="0.2">
      <c r="A600" s="67"/>
      <c r="B600" s="67"/>
      <c r="C600" s="67"/>
      <c r="D600" s="67"/>
      <c r="E600" s="67"/>
      <c r="F600" s="67"/>
      <c r="G600" s="67"/>
      <c r="H600" s="67"/>
      <c r="I600" s="67"/>
      <c r="J600" s="64"/>
    </row>
    <row r="601" spans="1:10" x14ac:dyDescent="0.2">
      <c r="A601" s="67"/>
      <c r="B601" s="67"/>
      <c r="C601" s="67"/>
      <c r="D601" s="67"/>
      <c r="E601" s="67"/>
      <c r="F601" s="67"/>
      <c r="G601" s="67"/>
      <c r="H601" s="67"/>
      <c r="I601" s="67"/>
      <c r="J601" s="64"/>
    </row>
    <row r="602" spans="1:10" x14ac:dyDescent="0.2">
      <c r="A602" s="67"/>
      <c r="B602" s="67"/>
      <c r="C602" s="67"/>
      <c r="D602" s="67"/>
      <c r="E602" s="67"/>
      <c r="F602" s="67"/>
      <c r="G602" s="67"/>
      <c r="H602" s="67"/>
      <c r="I602" s="67"/>
      <c r="J602" s="64"/>
    </row>
    <row r="603" spans="1:10" x14ac:dyDescent="0.2">
      <c r="A603" s="67"/>
      <c r="B603" s="67"/>
      <c r="C603" s="67"/>
      <c r="D603" s="67"/>
      <c r="E603" s="67"/>
      <c r="F603" s="67"/>
      <c r="G603" s="67"/>
      <c r="H603" s="67"/>
      <c r="I603" s="67"/>
      <c r="J603" s="64"/>
    </row>
    <row r="604" spans="1:10" x14ac:dyDescent="0.2">
      <c r="A604" s="67"/>
      <c r="B604" s="67"/>
      <c r="C604" s="67"/>
      <c r="D604" s="67"/>
      <c r="E604" s="67"/>
      <c r="F604" s="67"/>
      <c r="G604" s="67"/>
      <c r="H604" s="67"/>
      <c r="I604" s="67"/>
      <c r="J604" s="64"/>
    </row>
    <row r="605" spans="1:10" x14ac:dyDescent="0.2">
      <c r="A605" s="67"/>
      <c r="B605" s="67"/>
      <c r="C605" s="67"/>
      <c r="D605" s="67"/>
      <c r="E605" s="67"/>
      <c r="F605" s="67"/>
      <c r="G605" s="67"/>
      <c r="H605" s="67"/>
      <c r="I605" s="67"/>
      <c r="J605" s="64"/>
    </row>
    <row r="606" spans="1:10" x14ac:dyDescent="0.2">
      <c r="A606" s="67"/>
      <c r="B606" s="67"/>
      <c r="C606" s="67"/>
      <c r="D606" s="67"/>
      <c r="E606" s="67"/>
      <c r="F606" s="67"/>
      <c r="G606" s="67"/>
      <c r="H606" s="67"/>
      <c r="I606" s="67"/>
      <c r="J606" s="64"/>
    </row>
    <row r="607" spans="1:10" x14ac:dyDescent="0.2">
      <c r="A607" s="67"/>
      <c r="B607" s="67"/>
      <c r="C607" s="67"/>
      <c r="D607" s="67"/>
      <c r="E607" s="67"/>
      <c r="F607" s="67"/>
      <c r="G607" s="67"/>
      <c r="H607" s="67"/>
      <c r="I607" s="67"/>
      <c r="J607" s="64"/>
    </row>
    <row r="608" spans="1:10" ht="14.25" customHeight="1" x14ac:dyDescent="0.2">
      <c r="A608" s="67"/>
      <c r="B608" s="67"/>
      <c r="C608" s="67"/>
      <c r="D608" s="67"/>
      <c r="E608" s="67"/>
      <c r="F608" s="67"/>
      <c r="G608" s="67"/>
      <c r="H608" s="67"/>
      <c r="I608" s="67"/>
      <c r="J608" s="64"/>
    </row>
    <row r="609" spans="1:10" x14ac:dyDescent="0.2">
      <c r="F609" s="69"/>
      <c r="H609" s="67"/>
      <c r="J609" s="64"/>
    </row>
    <row r="610" spans="1:10" x14ac:dyDescent="0.2">
      <c r="F610" s="69"/>
      <c r="H610" s="67"/>
      <c r="J610" s="64"/>
    </row>
    <row r="611" spans="1:10" x14ac:dyDescent="0.2">
      <c r="F611" s="69"/>
      <c r="H611" s="67"/>
      <c r="J611" s="64"/>
    </row>
    <row r="612" spans="1:10" ht="14.25" customHeight="1" x14ac:dyDescent="0.2">
      <c r="A612" s="67"/>
      <c r="B612" s="67"/>
      <c r="C612" s="67"/>
      <c r="D612" s="67"/>
      <c r="E612" s="67"/>
      <c r="F612" s="67"/>
      <c r="G612" s="67"/>
      <c r="H612" s="67"/>
      <c r="I612" s="67"/>
      <c r="J612" s="64"/>
    </row>
    <row r="613" spans="1:10" x14ac:dyDescent="0.2">
      <c r="A613" s="67"/>
      <c r="B613" s="67"/>
      <c r="C613" s="67"/>
      <c r="D613" s="67"/>
      <c r="E613" s="67"/>
      <c r="F613" s="67"/>
      <c r="G613" s="67"/>
      <c r="H613" s="67"/>
      <c r="I613" s="67"/>
      <c r="J613" s="64"/>
    </row>
    <row r="614" spans="1:10" x14ac:dyDescent="0.2">
      <c r="A614" s="67"/>
      <c r="B614" s="67"/>
      <c r="C614" s="67"/>
      <c r="D614" s="67"/>
      <c r="E614" s="67"/>
      <c r="F614" s="67"/>
      <c r="G614" s="67"/>
      <c r="H614" s="67"/>
      <c r="I614" s="67"/>
      <c r="J614" s="64"/>
    </row>
    <row r="615" spans="1:10" x14ac:dyDescent="0.2">
      <c r="A615" s="67"/>
      <c r="B615" s="67"/>
      <c r="C615" s="67"/>
      <c r="D615" s="67"/>
      <c r="E615" s="67"/>
      <c r="F615" s="67"/>
      <c r="G615" s="67"/>
      <c r="H615" s="67"/>
      <c r="I615" s="67"/>
      <c r="J615" s="64"/>
    </row>
    <row r="616" spans="1:10" ht="14.25" customHeight="1" x14ac:dyDescent="0.2">
      <c r="A616" s="67"/>
      <c r="B616" s="67"/>
      <c r="C616" s="67"/>
      <c r="D616" s="67"/>
      <c r="E616" s="67"/>
      <c r="F616" s="67"/>
      <c r="G616" s="67"/>
      <c r="H616" s="67"/>
      <c r="I616" s="67"/>
      <c r="J616" s="64"/>
    </row>
    <row r="617" spans="1:10" x14ac:dyDescent="0.2">
      <c r="A617" s="67"/>
      <c r="B617" s="67"/>
      <c r="C617" s="67"/>
      <c r="D617" s="67"/>
      <c r="E617" s="67"/>
      <c r="F617" s="67"/>
      <c r="G617" s="67"/>
      <c r="H617" s="67"/>
      <c r="I617" s="67"/>
      <c r="J617" s="64"/>
    </row>
    <row r="618" spans="1:10" x14ac:dyDescent="0.2">
      <c r="A618" s="67"/>
      <c r="B618" s="67"/>
      <c r="C618" s="67"/>
      <c r="D618" s="67"/>
      <c r="E618" s="67"/>
      <c r="F618" s="67"/>
      <c r="G618" s="67"/>
      <c r="H618" s="67"/>
      <c r="I618" s="67"/>
      <c r="J618" s="64"/>
    </row>
    <row r="619" spans="1:10" x14ac:dyDescent="0.2">
      <c r="A619" s="67"/>
      <c r="B619" s="67"/>
      <c r="C619" s="67"/>
      <c r="D619" s="67"/>
      <c r="E619" s="67"/>
      <c r="F619" s="67"/>
      <c r="G619" s="67"/>
      <c r="H619" s="67"/>
      <c r="I619" s="67"/>
      <c r="J619" s="64"/>
    </row>
    <row r="620" spans="1:10" ht="14.25" customHeight="1" x14ac:dyDescent="0.2">
      <c r="A620" s="67"/>
      <c r="B620" s="67"/>
      <c r="C620" s="67"/>
      <c r="D620" s="67"/>
      <c r="E620" s="67"/>
      <c r="F620" s="67"/>
      <c r="G620" s="67"/>
      <c r="H620" s="67"/>
      <c r="I620" s="67"/>
      <c r="J620" s="64"/>
    </row>
    <row r="621" spans="1:10" x14ac:dyDescent="0.2">
      <c r="A621" s="67"/>
      <c r="B621" s="67"/>
      <c r="C621" s="67"/>
      <c r="D621" s="67"/>
      <c r="E621" s="67"/>
      <c r="F621" s="67"/>
      <c r="G621" s="67"/>
      <c r="H621" s="67"/>
      <c r="I621" s="67"/>
      <c r="J621" s="64"/>
    </row>
    <row r="622" spans="1:10" x14ac:dyDescent="0.2">
      <c r="A622" s="67"/>
      <c r="B622" s="67"/>
      <c r="C622" s="67"/>
      <c r="D622" s="67"/>
      <c r="E622" s="67"/>
      <c r="F622" s="67"/>
      <c r="G622" s="67"/>
      <c r="H622" s="67"/>
      <c r="I622" s="67"/>
      <c r="J622" s="64"/>
    </row>
    <row r="623" spans="1:10" x14ac:dyDescent="0.2">
      <c r="A623" s="67"/>
      <c r="B623" s="67"/>
      <c r="C623" s="67"/>
      <c r="D623" s="67"/>
      <c r="E623" s="67"/>
      <c r="F623" s="67"/>
      <c r="G623" s="67"/>
      <c r="H623" s="67"/>
      <c r="I623" s="67"/>
      <c r="J623" s="64"/>
    </row>
    <row r="624" spans="1:10" ht="14.25" customHeight="1" x14ac:dyDescent="0.2">
      <c r="A624" s="67"/>
      <c r="B624" s="67"/>
      <c r="C624" s="67"/>
      <c r="D624" s="67"/>
      <c r="E624" s="67"/>
      <c r="F624" s="67"/>
      <c r="G624" s="67"/>
      <c r="H624" s="67"/>
      <c r="I624" s="67"/>
      <c r="J624" s="64"/>
    </row>
    <row r="625" spans="1:10" x14ac:dyDescent="0.2">
      <c r="A625" s="67"/>
      <c r="B625" s="67"/>
      <c r="C625" s="67"/>
      <c r="D625" s="67"/>
      <c r="E625" s="67"/>
      <c r="F625" s="67"/>
      <c r="G625" s="67"/>
      <c r="H625" s="67"/>
      <c r="I625" s="67"/>
      <c r="J625" s="64"/>
    </row>
    <row r="626" spans="1:10" x14ac:dyDescent="0.2">
      <c r="A626" s="67"/>
      <c r="B626" s="67"/>
      <c r="C626" s="67"/>
      <c r="D626" s="67"/>
      <c r="E626" s="67"/>
      <c r="F626" s="67"/>
      <c r="G626" s="67"/>
      <c r="H626" s="67"/>
      <c r="I626" s="67"/>
      <c r="J626" s="64"/>
    </row>
    <row r="627" spans="1:10" x14ac:dyDescent="0.2">
      <c r="A627" s="67"/>
      <c r="B627" s="67"/>
      <c r="C627" s="67"/>
      <c r="D627" s="67"/>
      <c r="E627" s="67"/>
      <c r="F627" s="67"/>
      <c r="G627" s="67"/>
      <c r="H627" s="67"/>
      <c r="I627" s="67"/>
      <c r="J627" s="64"/>
    </row>
    <row r="628" spans="1:10" x14ac:dyDescent="0.2">
      <c r="A628" s="67"/>
      <c r="B628" s="67"/>
      <c r="C628" s="67"/>
      <c r="D628" s="67"/>
      <c r="E628" s="67"/>
      <c r="F628" s="67"/>
      <c r="G628" s="67"/>
      <c r="H628" s="67"/>
      <c r="I628" s="67"/>
      <c r="J628" s="64"/>
    </row>
    <row r="629" spans="1:10" x14ac:dyDescent="0.2">
      <c r="A629" s="67"/>
      <c r="B629" s="67"/>
      <c r="C629" s="67"/>
      <c r="D629" s="67"/>
      <c r="E629" s="67"/>
      <c r="F629" s="67"/>
      <c r="G629" s="67"/>
      <c r="H629" s="67"/>
      <c r="I629" s="67"/>
      <c r="J629" s="64"/>
    </row>
    <row r="630" spans="1:10" s="36" customFormat="1" x14ac:dyDescent="0.2">
      <c r="A630" s="67"/>
      <c r="B630" s="67"/>
      <c r="C630" s="67"/>
      <c r="D630" s="67"/>
      <c r="E630" s="67"/>
      <c r="F630" s="67"/>
      <c r="G630" s="67"/>
      <c r="H630" s="67"/>
      <c r="I630" s="67"/>
      <c r="J630" s="64"/>
    </row>
    <row r="631" spans="1:10" x14ac:dyDescent="0.2">
      <c r="A631" s="67"/>
      <c r="B631" s="67"/>
      <c r="C631" s="67"/>
      <c r="D631" s="67"/>
      <c r="E631" s="67"/>
      <c r="F631" s="67"/>
      <c r="G631" s="67"/>
      <c r="H631" s="67"/>
      <c r="I631" s="67"/>
      <c r="J631" s="64"/>
    </row>
    <row r="632" spans="1:10" x14ac:dyDescent="0.2">
      <c r="A632" s="67"/>
      <c r="B632" s="67"/>
      <c r="C632" s="67"/>
      <c r="D632" s="67"/>
      <c r="E632" s="67"/>
      <c r="F632" s="67"/>
      <c r="G632" s="67"/>
      <c r="H632" s="67"/>
      <c r="I632" s="67"/>
      <c r="J632" s="64"/>
    </row>
    <row r="633" spans="1:10" x14ac:dyDescent="0.2">
      <c r="A633" s="67"/>
      <c r="B633" s="67"/>
      <c r="C633" s="67"/>
      <c r="D633" s="67"/>
      <c r="E633" s="67"/>
      <c r="F633" s="67"/>
      <c r="G633" s="67"/>
      <c r="H633" s="68"/>
      <c r="I633" s="67"/>
      <c r="J633" s="64"/>
    </row>
    <row r="634" spans="1:10" ht="14.25" customHeight="1" x14ac:dyDescent="0.2">
      <c r="A634" s="67"/>
      <c r="B634" s="67"/>
      <c r="C634" s="67"/>
      <c r="D634" s="67"/>
      <c r="E634" s="67"/>
      <c r="F634" s="67"/>
      <c r="G634" s="67"/>
      <c r="H634" s="68"/>
      <c r="I634" s="67"/>
      <c r="J634" s="64"/>
    </row>
    <row r="635" spans="1:10" x14ac:dyDescent="0.2">
      <c r="A635" s="67"/>
      <c r="B635" s="67"/>
      <c r="C635" s="67"/>
      <c r="D635" s="67"/>
      <c r="E635" s="67"/>
      <c r="F635" s="67"/>
      <c r="G635" s="67"/>
      <c r="H635" s="68"/>
      <c r="I635" s="67"/>
      <c r="J635" s="64"/>
    </row>
    <row r="636" spans="1:10" x14ac:dyDescent="0.2">
      <c r="A636" s="67"/>
      <c r="B636" s="67"/>
      <c r="C636" s="67"/>
      <c r="D636" s="67"/>
      <c r="E636" s="67"/>
      <c r="F636" s="67"/>
      <c r="G636" s="67"/>
      <c r="H636" s="68"/>
      <c r="I636" s="67"/>
      <c r="J636" s="64"/>
    </row>
    <row r="637" spans="1:10" x14ac:dyDescent="0.2">
      <c r="A637" s="67"/>
      <c r="B637" s="67"/>
      <c r="C637" s="67"/>
      <c r="D637" s="67"/>
      <c r="E637" s="67"/>
      <c r="F637" s="67"/>
      <c r="G637" s="67"/>
      <c r="H637" s="68"/>
      <c r="I637" s="67"/>
      <c r="J637" s="64"/>
    </row>
    <row r="638" spans="1:10" x14ac:dyDescent="0.2">
      <c r="A638" s="67"/>
      <c r="B638" s="67"/>
      <c r="C638" s="67"/>
      <c r="D638" s="67"/>
      <c r="E638" s="67"/>
      <c r="F638" s="67"/>
      <c r="G638" s="67"/>
      <c r="H638" s="67"/>
      <c r="I638" s="67"/>
      <c r="J638" s="64"/>
    </row>
    <row r="639" spans="1:10" x14ac:dyDescent="0.2">
      <c r="A639" s="67"/>
      <c r="B639" s="67"/>
      <c r="C639" s="67"/>
      <c r="D639" s="67"/>
      <c r="E639" s="67"/>
      <c r="F639" s="67"/>
      <c r="G639" s="67"/>
      <c r="H639" s="67"/>
      <c r="I639" s="67"/>
      <c r="J639" s="64"/>
    </row>
    <row r="640" spans="1:10" x14ac:dyDescent="0.2">
      <c r="A640" s="67"/>
      <c r="B640" s="67"/>
      <c r="C640" s="67"/>
      <c r="D640" s="67"/>
      <c r="E640" s="67"/>
      <c r="F640" s="67"/>
      <c r="G640" s="67"/>
      <c r="H640" s="67"/>
      <c r="I640" s="67"/>
      <c r="J640" s="64"/>
    </row>
    <row r="641" spans="1:10" x14ac:dyDescent="0.2">
      <c r="A641" s="67"/>
      <c r="B641" s="67"/>
      <c r="C641" s="67"/>
      <c r="D641" s="67"/>
      <c r="E641" s="67"/>
      <c r="F641" s="67"/>
      <c r="G641" s="67"/>
      <c r="H641" s="67"/>
      <c r="I641" s="67"/>
      <c r="J641" s="64"/>
    </row>
    <row r="642" spans="1:10" x14ac:dyDescent="0.2">
      <c r="A642" s="67"/>
      <c r="B642" s="67"/>
      <c r="C642" s="67"/>
      <c r="D642" s="67"/>
      <c r="E642" s="67"/>
      <c r="F642" s="67"/>
      <c r="G642" s="67"/>
      <c r="H642" s="67"/>
      <c r="I642" s="67"/>
      <c r="J642" s="64"/>
    </row>
    <row r="643" spans="1:10" x14ac:dyDescent="0.2">
      <c r="A643" s="67"/>
      <c r="B643" s="67"/>
      <c r="C643" s="67"/>
      <c r="D643" s="67"/>
      <c r="E643" s="67"/>
      <c r="F643" s="67"/>
      <c r="G643" s="67"/>
      <c r="H643" s="67"/>
      <c r="I643" s="67"/>
      <c r="J643" s="64"/>
    </row>
    <row r="644" spans="1:10" x14ac:dyDescent="0.2">
      <c r="A644" s="67"/>
      <c r="B644" s="67"/>
      <c r="C644" s="67"/>
      <c r="D644" s="67"/>
      <c r="E644" s="67"/>
      <c r="F644" s="67"/>
      <c r="G644" s="67"/>
      <c r="H644" s="67"/>
      <c r="I644" s="67"/>
      <c r="J644" s="64"/>
    </row>
    <row r="645" spans="1:10" x14ac:dyDescent="0.2">
      <c r="A645" s="67"/>
      <c r="B645" s="67"/>
      <c r="C645" s="67"/>
      <c r="D645" s="67"/>
      <c r="E645" s="67"/>
      <c r="F645" s="67"/>
      <c r="G645" s="67"/>
      <c r="H645" s="68"/>
      <c r="I645" s="67"/>
      <c r="J645" s="64"/>
    </row>
    <row r="646" spans="1:10" x14ac:dyDescent="0.2">
      <c r="A646" s="67"/>
      <c r="B646" s="67"/>
      <c r="C646" s="67"/>
      <c r="D646" s="67"/>
      <c r="E646" s="67"/>
      <c r="F646" s="67"/>
      <c r="G646" s="67"/>
      <c r="H646" s="68"/>
      <c r="I646" s="67"/>
      <c r="J646" s="64"/>
    </row>
    <row r="647" spans="1:10" x14ac:dyDescent="0.2">
      <c r="A647" s="67"/>
      <c r="B647" s="67"/>
      <c r="C647" s="67"/>
      <c r="D647" s="67"/>
      <c r="E647" s="67"/>
      <c r="F647" s="67"/>
      <c r="G647" s="67"/>
      <c r="H647" s="68"/>
      <c r="I647" s="67"/>
      <c r="J647" s="64"/>
    </row>
    <row r="648" spans="1:10" x14ac:dyDescent="0.2">
      <c r="A648" s="67"/>
      <c r="B648" s="67"/>
      <c r="C648" s="67"/>
      <c r="D648" s="67"/>
      <c r="E648" s="67"/>
      <c r="F648" s="67"/>
      <c r="G648" s="67"/>
      <c r="H648" s="68"/>
      <c r="I648" s="67"/>
      <c r="J648" s="64"/>
    </row>
    <row r="649" spans="1:10" x14ac:dyDescent="0.2">
      <c r="A649" s="67"/>
      <c r="B649" s="67"/>
      <c r="C649" s="67"/>
      <c r="D649" s="67"/>
      <c r="E649" s="67"/>
      <c r="F649" s="67"/>
      <c r="G649" s="67"/>
      <c r="H649" s="67"/>
      <c r="I649" s="67"/>
      <c r="J649" s="64"/>
    </row>
    <row r="650" spans="1:10" x14ac:dyDescent="0.2">
      <c r="A650" s="67"/>
      <c r="B650" s="67"/>
      <c r="C650" s="67"/>
      <c r="D650" s="67"/>
      <c r="E650" s="67"/>
      <c r="F650" s="67"/>
      <c r="G650" s="67"/>
      <c r="H650" s="67"/>
      <c r="I650" s="67"/>
      <c r="J650" s="64"/>
    </row>
    <row r="651" spans="1:10" x14ac:dyDescent="0.2">
      <c r="A651" s="67"/>
      <c r="B651" s="67"/>
      <c r="C651" s="67"/>
      <c r="D651" s="67"/>
      <c r="E651" s="67"/>
      <c r="F651" s="67"/>
      <c r="G651" s="67"/>
      <c r="H651" s="67"/>
      <c r="I651" s="67"/>
      <c r="J651" s="64"/>
    </row>
    <row r="652" spans="1:10" x14ac:dyDescent="0.2">
      <c r="A652" s="67"/>
      <c r="B652" s="67"/>
      <c r="C652" s="67"/>
      <c r="D652" s="67"/>
      <c r="E652" s="67"/>
      <c r="F652" s="67"/>
      <c r="G652" s="67"/>
      <c r="H652" s="67"/>
      <c r="I652" s="67"/>
      <c r="J652" s="64"/>
    </row>
    <row r="653" spans="1:10" x14ac:dyDescent="0.2">
      <c r="A653" s="67"/>
      <c r="B653" s="67"/>
      <c r="C653" s="67"/>
      <c r="D653" s="67"/>
      <c r="E653" s="67"/>
      <c r="F653" s="67"/>
      <c r="G653" s="67"/>
      <c r="H653" s="67"/>
      <c r="I653" s="67"/>
      <c r="J653" s="64"/>
    </row>
    <row r="654" spans="1:10" x14ac:dyDescent="0.2">
      <c r="A654" s="67"/>
      <c r="B654" s="67"/>
      <c r="C654" s="67"/>
      <c r="D654" s="67"/>
      <c r="E654" s="67"/>
      <c r="F654" s="67"/>
      <c r="G654" s="67"/>
      <c r="H654" s="67"/>
      <c r="I654" s="67"/>
      <c r="J654" s="64"/>
    </row>
    <row r="655" spans="1:10" x14ac:dyDescent="0.2">
      <c r="A655" s="67"/>
      <c r="B655" s="67"/>
      <c r="C655" s="67"/>
      <c r="D655" s="67"/>
      <c r="E655" s="67"/>
      <c r="F655" s="67"/>
      <c r="G655" s="67"/>
      <c r="H655" s="67"/>
      <c r="I655" s="67"/>
      <c r="J655" s="64"/>
    </row>
    <row r="656" spans="1:10" x14ac:dyDescent="0.2">
      <c r="A656" s="67"/>
      <c r="B656" s="67"/>
      <c r="C656" s="67"/>
      <c r="D656" s="67"/>
      <c r="E656" s="67"/>
      <c r="F656" s="67"/>
      <c r="G656" s="67"/>
      <c r="H656" s="67"/>
      <c r="I656" s="67"/>
      <c r="J656" s="64"/>
    </row>
    <row r="657" spans="1:10" x14ac:dyDescent="0.2">
      <c r="A657" s="67"/>
      <c r="B657" s="67"/>
      <c r="C657" s="67"/>
      <c r="D657" s="67"/>
      <c r="E657" s="67"/>
      <c r="F657" s="67"/>
      <c r="G657" s="67"/>
      <c r="H657" s="67"/>
      <c r="I657" s="67"/>
      <c r="J657" s="64"/>
    </row>
    <row r="658" spans="1:10" x14ac:dyDescent="0.2">
      <c r="A658" s="67"/>
      <c r="B658" s="67"/>
      <c r="C658" s="67"/>
      <c r="D658" s="67"/>
      <c r="E658" s="67"/>
      <c r="F658" s="67"/>
      <c r="G658" s="67"/>
      <c r="H658" s="67"/>
      <c r="I658" s="67"/>
      <c r="J658" s="64"/>
    </row>
    <row r="659" spans="1:10" x14ac:dyDescent="0.2">
      <c r="A659" s="67"/>
      <c r="B659" s="67"/>
      <c r="C659" s="67"/>
      <c r="D659" s="67"/>
      <c r="E659" s="67"/>
      <c r="F659" s="67"/>
      <c r="G659" s="67"/>
      <c r="H659" s="67"/>
      <c r="I659" s="67"/>
      <c r="J659" s="64"/>
    </row>
    <row r="660" spans="1:10" x14ac:dyDescent="0.2">
      <c r="A660" s="67"/>
      <c r="B660" s="67"/>
      <c r="C660" s="67"/>
      <c r="D660" s="67"/>
      <c r="E660" s="67"/>
      <c r="F660" s="67"/>
      <c r="G660" s="67"/>
      <c r="H660" s="67"/>
      <c r="I660" s="67"/>
      <c r="J660" s="64"/>
    </row>
    <row r="661" spans="1:10" x14ac:dyDescent="0.2">
      <c r="A661" s="67"/>
      <c r="B661" s="67"/>
      <c r="C661" s="67"/>
      <c r="D661" s="67"/>
      <c r="E661" s="67"/>
      <c r="F661" s="67"/>
      <c r="G661" s="67"/>
      <c r="H661" s="67"/>
      <c r="I661" s="67"/>
      <c r="J661" s="64"/>
    </row>
    <row r="662" spans="1:10" x14ac:dyDescent="0.2">
      <c r="A662" s="67"/>
      <c r="B662" s="67"/>
      <c r="C662" s="67"/>
      <c r="D662" s="67"/>
      <c r="E662" s="67"/>
      <c r="F662" s="67"/>
      <c r="G662" s="67"/>
      <c r="H662" s="67"/>
      <c r="I662" s="67"/>
      <c r="J662" s="64"/>
    </row>
    <row r="663" spans="1:10" x14ac:dyDescent="0.2">
      <c r="A663" s="67"/>
      <c r="B663" s="67"/>
      <c r="C663" s="67"/>
      <c r="D663" s="67"/>
      <c r="E663" s="67"/>
      <c r="F663" s="67"/>
      <c r="G663" s="67"/>
      <c r="H663" s="67"/>
      <c r="I663" s="67"/>
      <c r="J663" s="64"/>
    </row>
    <row r="664" spans="1:10" x14ac:dyDescent="0.2">
      <c r="A664" s="67"/>
      <c r="B664" s="67"/>
      <c r="C664" s="67"/>
      <c r="D664" s="67"/>
      <c r="E664" s="67"/>
      <c r="F664" s="67"/>
      <c r="G664" s="67"/>
      <c r="H664" s="67"/>
      <c r="I664" s="67"/>
      <c r="J664" s="64"/>
    </row>
    <row r="665" spans="1:10" x14ac:dyDescent="0.2">
      <c r="A665" s="67"/>
      <c r="B665" s="67"/>
      <c r="C665" s="67"/>
      <c r="D665" s="67"/>
      <c r="E665" s="67"/>
      <c r="F665" s="67"/>
      <c r="G665" s="67"/>
      <c r="H665" s="67"/>
      <c r="I665" s="67"/>
      <c r="J665" s="64"/>
    </row>
    <row r="666" spans="1:10" x14ac:dyDescent="0.2">
      <c r="A666" s="67"/>
      <c r="B666" s="67"/>
      <c r="C666" s="67"/>
      <c r="D666" s="67"/>
      <c r="E666" s="67"/>
      <c r="F666" s="67"/>
      <c r="G666" s="67"/>
      <c r="H666" s="67"/>
      <c r="I666" s="67"/>
      <c r="J666" s="64"/>
    </row>
    <row r="667" spans="1:10" x14ac:dyDescent="0.2">
      <c r="A667" s="67"/>
      <c r="B667" s="67"/>
      <c r="C667" s="67"/>
      <c r="D667" s="67"/>
      <c r="E667" s="67"/>
      <c r="F667" s="67"/>
      <c r="G667" s="67"/>
      <c r="H667" s="67"/>
      <c r="I667" s="67"/>
      <c r="J667" s="64"/>
    </row>
    <row r="668" spans="1:10" x14ac:dyDescent="0.2">
      <c r="A668" s="67"/>
      <c r="B668" s="67"/>
      <c r="C668" s="67"/>
      <c r="D668" s="67"/>
      <c r="E668" s="67"/>
      <c r="F668" s="67"/>
      <c r="G668" s="67"/>
      <c r="H668" s="67"/>
      <c r="I668" s="67"/>
      <c r="J668" s="64"/>
    </row>
    <row r="669" spans="1:10" x14ac:dyDescent="0.2">
      <c r="A669" s="67"/>
      <c r="B669" s="67"/>
      <c r="C669" s="67"/>
      <c r="D669" s="67"/>
      <c r="E669" s="67"/>
      <c r="F669" s="67"/>
      <c r="G669" s="67"/>
      <c r="H669" s="67"/>
      <c r="I669" s="67"/>
      <c r="J669" s="64"/>
    </row>
    <row r="670" spans="1:10" x14ac:dyDescent="0.2">
      <c r="A670" s="67"/>
      <c r="B670" s="67"/>
      <c r="C670" s="67"/>
      <c r="D670" s="67"/>
      <c r="E670" s="67"/>
      <c r="F670" s="67"/>
      <c r="G670" s="67"/>
      <c r="H670" s="67"/>
      <c r="I670" s="67"/>
      <c r="J670" s="64"/>
    </row>
    <row r="671" spans="1:10" x14ac:dyDescent="0.2">
      <c r="A671" s="67"/>
      <c r="B671" s="67"/>
      <c r="C671" s="67"/>
      <c r="D671" s="67"/>
      <c r="E671" s="67"/>
      <c r="F671" s="67"/>
      <c r="G671" s="67"/>
      <c r="H671" s="67"/>
      <c r="I671" s="67"/>
      <c r="J671" s="64"/>
    </row>
    <row r="672" spans="1:10" x14ac:dyDescent="0.2">
      <c r="A672" s="67"/>
      <c r="B672" s="67"/>
      <c r="C672" s="67"/>
      <c r="D672" s="67"/>
      <c r="E672" s="67"/>
      <c r="F672" s="67"/>
      <c r="G672" s="67"/>
      <c r="H672" s="67"/>
      <c r="I672" s="67"/>
      <c r="J672" s="64"/>
    </row>
    <row r="673" spans="1:10" x14ac:dyDescent="0.2">
      <c r="A673" s="67"/>
      <c r="B673" s="67"/>
      <c r="C673" s="67"/>
      <c r="D673" s="67"/>
      <c r="E673" s="67"/>
      <c r="F673" s="67"/>
      <c r="G673" s="67"/>
      <c r="H673" s="67"/>
      <c r="I673" s="67"/>
      <c r="J673" s="64"/>
    </row>
    <row r="674" spans="1:10" x14ac:dyDescent="0.2">
      <c r="A674" s="67"/>
      <c r="B674" s="67"/>
      <c r="C674" s="67"/>
      <c r="D674" s="67"/>
      <c r="E674" s="67"/>
      <c r="F674" s="67"/>
      <c r="G674" s="67"/>
      <c r="H674" s="67"/>
      <c r="I674" s="67"/>
      <c r="J674" s="64"/>
    </row>
    <row r="675" spans="1:10" x14ac:dyDescent="0.2">
      <c r="A675" s="67"/>
      <c r="B675" s="67"/>
      <c r="C675" s="67"/>
      <c r="D675" s="67"/>
      <c r="E675" s="67"/>
      <c r="F675" s="67"/>
      <c r="G675" s="67"/>
      <c r="H675" s="67"/>
      <c r="I675" s="67"/>
      <c r="J675" s="64"/>
    </row>
    <row r="676" spans="1:10" x14ac:dyDescent="0.2">
      <c r="A676" s="67"/>
      <c r="B676" s="67"/>
      <c r="C676" s="67"/>
      <c r="D676" s="67"/>
      <c r="E676" s="67"/>
      <c r="F676" s="67"/>
      <c r="G676" s="67"/>
      <c r="H676" s="67"/>
      <c r="I676" s="67"/>
      <c r="J676" s="64"/>
    </row>
    <row r="677" spans="1:10" x14ac:dyDescent="0.2">
      <c r="A677" s="67"/>
      <c r="B677" s="67"/>
      <c r="C677" s="67"/>
      <c r="D677" s="67"/>
      <c r="E677" s="67"/>
      <c r="F677" s="67"/>
      <c r="G677" s="67"/>
      <c r="H677" s="67"/>
      <c r="I677" s="67"/>
      <c r="J677" s="64"/>
    </row>
    <row r="678" spans="1:10" x14ac:dyDescent="0.2">
      <c r="A678" s="67"/>
      <c r="B678" s="67"/>
      <c r="C678" s="67"/>
      <c r="D678" s="67"/>
      <c r="E678" s="67"/>
      <c r="F678" s="67"/>
      <c r="G678" s="67"/>
      <c r="H678" s="67"/>
      <c r="I678" s="67"/>
      <c r="J678" s="64"/>
    </row>
    <row r="679" spans="1:10" x14ac:dyDescent="0.2">
      <c r="A679" s="67"/>
      <c r="B679" s="67"/>
      <c r="C679" s="67"/>
      <c r="D679" s="67"/>
      <c r="E679" s="67"/>
      <c r="F679" s="67"/>
      <c r="G679" s="67"/>
      <c r="H679" s="67"/>
      <c r="I679" s="67"/>
      <c r="J679" s="64"/>
    </row>
    <row r="680" spans="1:10" x14ac:dyDescent="0.2">
      <c r="A680" s="67"/>
      <c r="B680" s="67"/>
      <c r="C680" s="67"/>
      <c r="D680" s="67"/>
      <c r="E680" s="67"/>
      <c r="F680" s="67"/>
      <c r="G680" s="67"/>
      <c r="H680" s="67"/>
      <c r="I680" s="67"/>
      <c r="J680" s="64"/>
    </row>
    <row r="681" spans="1:10" x14ac:dyDescent="0.2">
      <c r="A681" s="67"/>
      <c r="B681" s="67"/>
      <c r="C681" s="67"/>
      <c r="D681" s="67"/>
      <c r="E681" s="67"/>
      <c r="F681" s="67"/>
      <c r="G681" s="67"/>
      <c r="H681" s="67"/>
      <c r="I681" s="67"/>
      <c r="J681" s="64"/>
    </row>
    <row r="682" spans="1:10" x14ac:dyDescent="0.2">
      <c r="A682" s="67"/>
      <c r="B682" s="67"/>
      <c r="C682" s="67"/>
      <c r="D682" s="67"/>
      <c r="E682" s="67"/>
      <c r="F682" s="67"/>
      <c r="G682" s="67"/>
      <c r="H682" s="67"/>
      <c r="I682" s="67"/>
      <c r="J682" s="64"/>
    </row>
    <row r="683" spans="1:10" x14ac:dyDescent="0.2">
      <c r="A683" s="67"/>
      <c r="B683" s="67"/>
      <c r="C683" s="67"/>
      <c r="D683" s="67"/>
      <c r="E683" s="67"/>
      <c r="F683" s="67"/>
      <c r="G683" s="67"/>
      <c r="H683" s="67"/>
      <c r="I683" s="67"/>
      <c r="J683" s="64"/>
    </row>
    <row r="684" spans="1:10" x14ac:dyDescent="0.2">
      <c r="A684" s="67"/>
      <c r="B684" s="67"/>
      <c r="C684" s="67"/>
      <c r="D684" s="67"/>
      <c r="E684" s="67"/>
      <c r="F684" s="67"/>
      <c r="G684" s="67"/>
      <c r="H684" s="67"/>
      <c r="I684" s="67"/>
      <c r="J684" s="64"/>
    </row>
    <row r="685" spans="1:10" x14ac:dyDescent="0.2">
      <c r="A685" s="67"/>
      <c r="B685" s="67"/>
      <c r="C685" s="67"/>
      <c r="D685" s="67"/>
      <c r="E685" s="67"/>
      <c r="F685" s="67"/>
      <c r="G685" s="67"/>
      <c r="H685" s="67"/>
      <c r="I685" s="67"/>
      <c r="J685" s="64"/>
    </row>
    <row r="686" spans="1:10" x14ac:dyDescent="0.2">
      <c r="A686" s="67"/>
      <c r="B686" s="67"/>
      <c r="C686" s="67"/>
      <c r="D686" s="67"/>
      <c r="E686" s="67"/>
      <c r="F686" s="67"/>
      <c r="G686" s="67"/>
      <c r="H686" s="67"/>
      <c r="I686" s="67"/>
      <c r="J686" s="64"/>
    </row>
    <row r="687" spans="1:10" x14ac:dyDescent="0.2">
      <c r="A687" s="67"/>
      <c r="B687" s="67"/>
      <c r="C687" s="67"/>
      <c r="D687" s="67"/>
      <c r="E687" s="67"/>
      <c r="F687" s="67"/>
      <c r="G687" s="67"/>
      <c r="H687" s="67"/>
      <c r="I687" s="67"/>
      <c r="J687" s="64"/>
    </row>
    <row r="688" spans="1:10" x14ac:dyDescent="0.2">
      <c r="A688" s="67"/>
      <c r="B688" s="67"/>
      <c r="C688" s="67"/>
      <c r="D688" s="67"/>
      <c r="E688" s="67"/>
      <c r="F688" s="67"/>
      <c r="G688" s="67"/>
      <c r="H688" s="67"/>
      <c r="I688" s="67"/>
      <c r="J688" s="64"/>
    </row>
    <row r="689" spans="1:10" x14ac:dyDescent="0.2">
      <c r="A689" s="67"/>
      <c r="B689" s="67"/>
      <c r="C689" s="67"/>
      <c r="D689" s="67"/>
      <c r="E689" s="67"/>
      <c r="F689" s="67"/>
      <c r="G689" s="67"/>
      <c r="H689" s="67"/>
      <c r="I689" s="67"/>
      <c r="J689" s="64"/>
    </row>
    <row r="690" spans="1:10" x14ac:dyDescent="0.2">
      <c r="A690" s="67"/>
      <c r="B690" s="67"/>
      <c r="C690" s="67"/>
      <c r="D690" s="67"/>
      <c r="E690" s="67"/>
      <c r="F690" s="67"/>
      <c r="G690" s="67"/>
      <c r="H690" s="67"/>
      <c r="I690" s="67"/>
      <c r="J690" s="64"/>
    </row>
    <row r="691" spans="1:10" x14ac:dyDescent="0.2">
      <c r="A691" s="67"/>
      <c r="B691" s="67"/>
      <c r="C691" s="67"/>
      <c r="D691" s="67"/>
      <c r="E691" s="67"/>
      <c r="F691" s="67"/>
      <c r="G691" s="67"/>
      <c r="H691" s="67"/>
      <c r="I691" s="67"/>
      <c r="J691" s="64"/>
    </row>
    <row r="692" spans="1:10" ht="14.25" customHeight="1" x14ac:dyDescent="0.2">
      <c r="A692" s="67"/>
      <c r="B692" s="67"/>
      <c r="C692" s="67"/>
      <c r="D692" s="67"/>
      <c r="E692" s="67"/>
      <c r="F692" s="67"/>
      <c r="G692" s="67"/>
      <c r="H692" s="67"/>
      <c r="I692" s="67"/>
      <c r="J692" s="64"/>
    </row>
    <row r="693" spans="1:10" x14ac:dyDescent="0.2">
      <c r="A693" s="67"/>
      <c r="B693" s="67"/>
      <c r="C693" s="67"/>
      <c r="D693" s="67"/>
      <c r="E693" s="67"/>
      <c r="F693" s="67"/>
      <c r="G693" s="67"/>
      <c r="H693" s="67"/>
      <c r="I693" s="67"/>
      <c r="J693" s="64"/>
    </row>
    <row r="694" spans="1:10" x14ac:dyDescent="0.2">
      <c r="A694" s="67"/>
      <c r="B694" s="67"/>
      <c r="C694" s="67"/>
      <c r="D694" s="67"/>
      <c r="E694" s="67"/>
      <c r="F694" s="67"/>
      <c r="G694" s="67"/>
      <c r="H694" s="67"/>
      <c r="I694" s="67"/>
      <c r="J694" s="64"/>
    </row>
    <row r="695" spans="1:10" x14ac:dyDescent="0.2">
      <c r="A695" s="67"/>
      <c r="B695" s="67"/>
      <c r="C695" s="67"/>
      <c r="D695" s="67"/>
      <c r="E695" s="67"/>
      <c r="F695" s="67"/>
      <c r="G695" s="67"/>
      <c r="H695" s="67"/>
      <c r="I695" s="67"/>
      <c r="J695" s="64"/>
    </row>
    <row r="696" spans="1:10" x14ac:dyDescent="0.2">
      <c r="A696" s="67"/>
      <c r="B696" s="67"/>
      <c r="C696" s="67"/>
      <c r="D696" s="67"/>
      <c r="E696" s="67"/>
      <c r="F696" s="67"/>
      <c r="G696" s="67"/>
      <c r="H696" s="67"/>
      <c r="I696" s="67"/>
      <c r="J696" s="64"/>
    </row>
    <row r="697" spans="1:10" x14ac:dyDescent="0.2">
      <c r="A697" s="67"/>
      <c r="B697" s="67"/>
      <c r="C697" s="67"/>
      <c r="D697" s="67"/>
      <c r="E697" s="67"/>
      <c r="F697" s="67"/>
      <c r="G697" s="67"/>
      <c r="H697" s="67"/>
      <c r="I697" s="67"/>
      <c r="J697" s="64"/>
    </row>
    <row r="698" spans="1:10" x14ac:dyDescent="0.2">
      <c r="A698" s="67"/>
      <c r="B698" s="67"/>
      <c r="C698" s="67"/>
      <c r="D698" s="67"/>
      <c r="E698" s="67"/>
      <c r="F698" s="67"/>
      <c r="G698" s="67"/>
      <c r="H698" s="67"/>
      <c r="I698" s="67"/>
      <c r="J698" s="64"/>
    </row>
    <row r="699" spans="1:10" x14ac:dyDescent="0.2">
      <c r="A699" s="67"/>
      <c r="B699" s="67"/>
      <c r="C699" s="67"/>
      <c r="D699" s="67"/>
      <c r="E699" s="67"/>
      <c r="F699" s="67"/>
      <c r="G699" s="67"/>
      <c r="H699" s="67"/>
      <c r="I699" s="67"/>
      <c r="J699" s="64"/>
    </row>
    <row r="700" spans="1:10" x14ac:dyDescent="0.2">
      <c r="A700" s="67"/>
      <c r="B700" s="67"/>
      <c r="C700" s="67"/>
      <c r="D700" s="67"/>
      <c r="E700" s="67"/>
      <c r="F700" s="67"/>
      <c r="G700" s="67"/>
      <c r="H700" s="67"/>
      <c r="I700" s="67"/>
      <c r="J700" s="64"/>
    </row>
    <row r="701" spans="1:10" x14ac:dyDescent="0.2">
      <c r="A701" s="67"/>
      <c r="B701" s="67"/>
      <c r="C701" s="67"/>
      <c r="D701" s="67"/>
      <c r="E701" s="67"/>
      <c r="F701" s="67"/>
      <c r="G701" s="67"/>
      <c r="H701" s="67"/>
      <c r="I701" s="67"/>
      <c r="J701" s="64"/>
    </row>
    <row r="702" spans="1:10" x14ac:dyDescent="0.2">
      <c r="A702" s="67"/>
      <c r="B702" s="67"/>
      <c r="C702" s="67"/>
      <c r="D702" s="67"/>
      <c r="E702" s="67"/>
      <c r="F702" s="67"/>
      <c r="G702" s="67"/>
      <c r="H702" s="67"/>
      <c r="I702" s="67"/>
      <c r="J702" s="64"/>
    </row>
    <row r="703" spans="1:10" x14ac:dyDescent="0.2">
      <c r="A703" s="67"/>
      <c r="B703" s="67"/>
      <c r="C703" s="67"/>
      <c r="D703" s="67"/>
      <c r="E703" s="67"/>
      <c r="F703" s="67"/>
      <c r="G703" s="67"/>
      <c r="H703" s="67"/>
      <c r="I703" s="67"/>
      <c r="J703" s="64"/>
    </row>
    <row r="704" spans="1:10" x14ac:dyDescent="0.2">
      <c r="A704" s="67"/>
      <c r="B704" s="67"/>
      <c r="C704" s="67"/>
      <c r="D704" s="67"/>
      <c r="E704" s="67"/>
      <c r="F704" s="67"/>
      <c r="G704" s="67"/>
      <c r="H704" s="67"/>
      <c r="I704" s="67"/>
      <c r="J704" s="64"/>
    </row>
    <row r="705" spans="1:10" x14ac:dyDescent="0.2">
      <c r="A705" s="67"/>
      <c r="B705" s="67"/>
      <c r="C705" s="67"/>
      <c r="D705" s="67"/>
      <c r="E705" s="67"/>
      <c r="F705" s="67"/>
      <c r="G705" s="67"/>
      <c r="H705" s="67"/>
      <c r="I705" s="67"/>
      <c r="J705" s="64"/>
    </row>
    <row r="706" spans="1:10" x14ac:dyDescent="0.2">
      <c r="A706" s="67"/>
      <c r="B706" s="67"/>
      <c r="C706" s="67"/>
      <c r="D706" s="67"/>
      <c r="E706" s="67"/>
      <c r="F706" s="67"/>
      <c r="G706" s="67"/>
      <c r="H706" s="67"/>
      <c r="I706" s="67"/>
      <c r="J706" s="64"/>
    </row>
    <row r="707" spans="1:10" x14ac:dyDescent="0.2">
      <c r="A707" s="67"/>
      <c r="B707" s="67"/>
      <c r="C707" s="67"/>
      <c r="D707" s="67"/>
      <c r="E707" s="67"/>
      <c r="F707" s="67"/>
      <c r="G707" s="67"/>
      <c r="H707" s="67"/>
      <c r="I707" s="67"/>
      <c r="J707" s="64"/>
    </row>
    <row r="708" spans="1:10" x14ac:dyDescent="0.2">
      <c r="A708" s="67"/>
      <c r="B708" s="67"/>
      <c r="C708" s="67"/>
      <c r="D708" s="67"/>
      <c r="E708" s="67"/>
      <c r="F708" s="67"/>
      <c r="G708" s="67"/>
      <c r="H708" s="67"/>
      <c r="I708" s="67"/>
      <c r="J708" s="64"/>
    </row>
    <row r="709" spans="1:10" x14ac:dyDescent="0.2">
      <c r="A709" s="67"/>
      <c r="B709" s="67"/>
      <c r="C709" s="67"/>
      <c r="D709" s="67"/>
      <c r="E709" s="67"/>
      <c r="F709" s="67"/>
      <c r="G709" s="67"/>
      <c r="H709" s="67"/>
      <c r="I709" s="67"/>
      <c r="J709" s="64"/>
    </row>
    <row r="710" spans="1:10" x14ac:dyDescent="0.2">
      <c r="A710" s="67"/>
      <c r="B710" s="67"/>
      <c r="C710" s="67"/>
      <c r="D710" s="67"/>
      <c r="E710" s="67"/>
      <c r="F710" s="67"/>
      <c r="G710" s="67"/>
      <c r="H710" s="67"/>
      <c r="I710" s="67"/>
      <c r="J710" s="64"/>
    </row>
    <row r="711" spans="1:10" x14ac:dyDescent="0.2">
      <c r="A711" s="67"/>
      <c r="B711" s="67"/>
      <c r="C711" s="67"/>
      <c r="D711" s="67"/>
      <c r="E711" s="67"/>
      <c r="F711" s="67"/>
      <c r="G711" s="67"/>
      <c r="H711" s="67"/>
      <c r="I711" s="67"/>
      <c r="J711" s="64"/>
    </row>
    <row r="712" spans="1:10" x14ac:dyDescent="0.2">
      <c r="A712" s="67"/>
      <c r="B712" s="67"/>
      <c r="C712" s="67"/>
      <c r="D712" s="67"/>
      <c r="E712" s="67"/>
      <c r="F712" s="67"/>
      <c r="G712" s="67"/>
      <c r="H712" s="67"/>
      <c r="I712" s="67"/>
      <c r="J712" s="64"/>
    </row>
    <row r="713" spans="1:10" x14ac:dyDescent="0.2">
      <c r="A713" s="67"/>
      <c r="B713" s="67"/>
      <c r="C713" s="67"/>
      <c r="D713" s="67"/>
      <c r="E713" s="67"/>
      <c r="F713" s="67"/>
      <c r="G713" s="67"/>
      <c r="H713" s="67"/>
      <c r="I713" s="67"/>
      <c r="J713" s="64"/>
    </row>
    <row r="714" spans="1:10" x14ac:dyDescent="0.2">
      <c r="A714" s="67"/>
      <c r="B714" s="67"/>
      <c r="C714" s="67"/>
      <c r="D714" s="67"/>
      <c r="E714" s="67"/>
      <c r="F714" s="67"/>
      <c r="G714" s="67"/>
      <c r="H714" s="67"/>
      <c r="I714" s="67"/>
      <c r="J714" s="64"/>
    </row>
    <row r="715" spans="1:10" x14ac:dyDescent="0.2">
      <c r="A715" s="67"/>
      <c r="B715" s="67"/>
      <c r="C715" s="67"/>
      <c r="D715" s="67"/>
      <c r="E715" s="67"/>
      <c r="F715" s="67"/>
      <c r="G715" s="67"/>
      <c r="H715" s="67"/>
      <c r="I715" s="67"/>
      <c r="J715" s="64"/>
    </row>
    <row r="716" spans="1:10" x14ac:dyDescent="0.2">
      <c r="A716" s="67"/>
      <c r="B716" s="67"/>
      <c r="C716" s="67"/>
      <c r="D716" s="67"/>
      <c r="E716" s="67"/>
      <c r="F716" s="67"/>
      <c r="G716" s="67"/>
      <c r="H716" s="67"/>
      <c r="I716" s="67"/>
      <c r="J716" s="64"/>
    </row>
    <row r="717" spans="1:10" ht="14.25" customHeight="1" x14ac:dyDescent="0.2">
      <c r="A717" s="67"/>
      <c r="B717" s="67"/>
      <c r="C717" s="67"/>
      <c r="D717" s="67"/>
      <c r="E717" s="67"/>
      <c r="F717" s="67"/>
      <c r="G717" s="67"/>
      <c r="H717" s="67"/>
      <c r="I717" s="67"/>
      <c r="J717" s="64"/>
    </row>
    <row r="718" spans="1:10" x14ac:dyDescent="0.2">
      <c r="A718" s="67"/>
      <c r="B718" s="67"/>
      <c r="C718" s="67"/>
      <c r="D718" s="67"/>
      <c r="E718" s="67"/>
      <c r="F718" s="67"/>
      <c r="G718" s="67"/>
      <c r="H718" s="67"/>
      <c r="I718" s="67"/>
      <c r="J718" s="64"/>
    </row>
    <row r="719" spans="1:10" x14ac:dyDescent="0.2">
      <c r="A719" s="67"/>
      <c r="B719" s="67"/>
      <c r="C719" s="67"/>
      <c r="D719" s="67"/>
      <c r="E719" s="67"/>
      <c r="F719" s="67"/>
      <c r="G719" s="67"/>
      <c r="H719" s="67"/>
      <c r="I719" s="67"/>
      <c r="J719" s="64"/>
    </row>
    <row r="720" spans="1:10" x14ac:dyDescent="0.2">
      <c r="A720" s="67"/>
      <c r="B720" s="67"/>
      <c r="C720" s="67"/>
      <c r="D720" s="67"/>
      <c r="E720" s="67"/>
      <c r="F720" s="67"/>
      <c r="G720" s="67"/>
      <c r="H720" s="67"/>
      <c r="I720" s="67"/>
      <c r="J720" s="64"/>
    </row>
    <row r="721" spans="1:10" x14ac:dyDescent="0.2">
      <c r="A721" s="67"/>
      <c r="B721" s="67"/>
      <c r="C721" s="67"/>
      <c r="D721" s="67"/>
      <c r="E721" s="67"/>
      <c r="F721" s="67"/>
      <c r="G721" s="67"/>
      <c r="H721" s="68"/>
      <c r="I721" s="67"/>
      <c r="J721" s="64"/>
    </row>
    <row r="722" spans="1:10" x14ac:dyDescent="0.2">
      <c r="A722" s="34"/>
      <c r="B722" s="34"/>
      <c r="C722" s="34"/>
      <c r="D722" s="70"/>
      <c r="E722" s="70"/>
      <c r="F722" s="70"/>
      <c r="G722" s="70"/>
      <c r="H722" s="34"/>
      <c r="I722" s="70"/>
      <c r="J722" s="71"/>
    </row>
    <row r="723" spans="1:10" x14ac:dyDescent="0.2">
      <c r="A723" s="34"/>
      <c r="B723" s="34"/>
      <c r="C723" s="34"/>
      <c r="D723" s="70"/>
      <c r="E723" s="70"/>
      <c r="F723" s="70"/>
      <c r="G723" s="70"/>
      <c r="H723" s="34"/>
      <c r="I723" s="70"/>
      <c r="J723" s="71"/>
    </row>
    <row r="724" spans="1:10" x14ac:dyDescent="0.2">
      <c r="A724" s="34"/>
      <c r="B724" s="34"/>
      <c r="C724" s="34"/>
      <c r="D724" s="70"/>
      <c r="E724" s="70"/>
      <c r="F724" s="70"/>
      <c r="G724" s="70"/>
      <c r="H724" s="34"/>
      <c r="I724" s="70"/>
      <c r="J724" s="71"/>
    </row>
    <row r="725" spans="1:10" x14ac:dyDescent="0.2">
      <c r="A725" s="34"/>
      <c r="B725" s="34"/>
      <c r="C725" s="34"/>
      <c r="D725" s="70"/>
      <c r="E725" s="70"/>
      <c r="F725" s="70"/>
      <c r="G725" s="70"/>
      <c r="H725" s="34"/>
      <c r="I725" s="70"/>
      <c r="J725" s="71"/>
    </row>
    <row r="726" spans="1:10" x14ac:dyDescent="0.2">
      <c r="A726" s="34"/>
      <c r="B726" s="34"/>
      <c r="C726" s="34"/>
      <c r="D726" s="70"/>
      <c r="E726" s="70"/>
      <c r="F726" s="70"/>
      <c r="G726" s="70"/>
      <c r="H726" s="34"/>
      <c r="I726" s="70"/>
      <c r="J726" s="71"/>
    </row>
    <row r="727" spans="1:10" x14ac:dyDescent="0.2">
      <c r="A727" s="34"/>
      <c r="B727" s="34"/>
      <c r="C727" s="34"/>
      <c r="D727" s="70"/>
      <c r="E727" s="70"/>
      <c r="F727" s="70"/>
      <c r="G727" s="70"/>
      <c r="H727" s="34"/>
      <c r="I727" s="70"/>
      <c r="J727" s="71"/>
    </row>
    <row r="728" spans="1:10" x14ac:dyDescent="0.2">
      <c r="A728" s="34"/>
      <c r="B728" s="34"/>
      <c r="C728" s="34"/>
      <c r="D728" s="70"/>
      <c r="E728" s="70"/>
      <c r="F728" s="70"/>
      <c r="G728" s="70"/>
      <c r="H728" s="34"/>
      <c r="I728" s="70"/>
      <c r="J728" s="71"/>
    </row>
    <row r="729" spans="1:10" x14ac:dyDescent="0.2">
      <c r="A729" s="34"/>
      <c r="B729" s="34"/>
      <c r="C729" s="34"/>
      <c r="D729" s="70"/>
      <c r="E729" s="70"/>
      <c r="F729" s="70"/>
      <c r="G729" s="70"/>
      <c r="H729" s="34"/>
      <c r="I729" s="70"/>
      <c r="J729" s="71"/>
    </row>
    <row r="730" spans="1:10" x14ac:dyDescent="0.2">
      <c r="A730" s="34"/>
      <c r="B730" s="34"/>
      <c r="C730" s="34"/>
      <c r="D730" s="70"/>
      <c r="E730" s="70"/>
      <c r="F730" s="70"/>
      <c r="G730" s="70"/>
      <c r="H730" s="34"/>
      <c r="I730" s="70"/>
      <c r="J730" s="71"/>
    </row>
    <row r="731" spans="1:10" x14ac:dyDescent="0.2">
      <c r="A731" s="34"/>
      <c r="B731" s="34"/>
      <c r="C731" s="34"/>
      <c r="D731" s="70"/>
      <c r="E731" s="70"/>
      <c r="F731" s="70"/>
      <c r="G731" s="70"/>
      <c r="H731" s="34"/>
      <c r="I731" s="70"/>
      <c r="J731" s="71"/>
    </row>
    <row r="732" spans="1:10" x14ac:dyDescent="0.2">
      <c r="A732" s="34"/>
      <c r="B732" s="34"/>
      <c r="C732" s="34"/>
      <c r="D732" s="70"/>
      <c r="E732" s="70"/>
      <c r="F732" s="70"/>
      <c r="G732" s="70"/>
      <c r="H732" s="34"/>
      <c r="I732" s="70"/>
      <c r="J732" s="71"/>
    </row>
    <row r="733" spans="1:10" x14ac:dyDescent="0.2">
      <c r="A733" s="34"/>
      <c r="B733" s="34"/>
      <c r="C733" s="34"/>
      <c r="D733" s="70"/>
      <c r="E733" s="70"/>
      <c r="F733" s="70"/>
      <c r="G733" s="70"/>
      <c r="H733" s="34"/>
      <c r="I733" s="70"/>
      <c r="J733" s="71"/>
    </row>
    <row r="734" spans="1:10" x14ac:dyDescent="0.2">
      <c r="A734" s="34"/>
      <c r="B734" s="34"/>
      <c r="C734" s="34"/>
      <c r="D734" s="70"/>
      <c r="E734" s="70"/>
      <c r="F734" s="70"/>
      <c r="G734" s="70"/>
      <c r="H734" s="34"/>
      <c r="I734" s="70"/>
      <c r="J734" s="71"/>
    </row>
    <row r="735" spans="1:10" x14ac:dyDescent="0.2">
      <c r="A735" s="34"/>
      <c r="B735" s="34"/>
      <c r="C735" s="34"/>
      <c r="D735" s="70"/>
      <c r="E735" s="70"/>
      <c r="F735" s="70"/>
      <c r="G735" s="70"/>
      <c r="H735" s="34"/>
      <c r="I735" s="70"/>
      <c r="J735" s="71"/>
    </row>
    <row r="736" spans="1:10" x14ac:dyDescent="0.2">
      <c r="A736" s="34"/>
      <c r="B736" s="34"/>
      <c r="C736" s="34"/>
      <c r="D736" s="70"/>
      <c r="E736" s="70"/>
      <c r="F736" s="70"/>
      <c r="G736" s="70"/>
      <c r="H736" s="34"/>
      <c r="I736" s="70"/>
      <c r="J736" s="71"/>
    </row>
    <row r="737" spans="1:10" x14ac:dyDescent="0.2">
      <c r="A737" s="34"/>
      <c r="B737" s="34"/>
      <c r="C737" s="34"/>
      <c r="D737" s="70"/>
      <c r="E737" s="70"/>
      <c r="F737" s="70"/>
      <c r="G737" s="70"/>
      <c r="H737" s="34"/>
      <c r="I737" s="70"/>
      <c r="J737" s="71"/>
    </row>
    <row r="738" spans="1:10" x14ac:dyDescent="0.2">
      <c r="A738" s="34"/>
      <c r="B738" s="34"/>
      <c r="C738" s="34"/>
      <c r="D738" s="70"/>
      <c r="E738" s="70"/>
      <c r="F738" s="70"/>
      <c r="G738" s="70"/>
      <c r="H738" s="34"/>
      <c r="I738" s="70"/>
      <c r="J738" s="71"/>
    </row>
    <row r="739" spans="1:10" x14ac:dyDescent="0.2">
      <c r="A739" s="34"/>
      <c r="B739" s="34"/>
      <c r="C739" s="34"/>
      <c r="D739" s="70"/>
      <c r="E739" s="70"/>
      <c r="F739" s="70"/>
      <c r="G739" s="70"/>
      <c r="H739" s="34"/>
      <c r="I739" s="70"/>
      <c r="J739" s="71"/>
    </row>
    <row r="740" spans="1:10" x14ac:dyDescent="0.2">
      <c r="A740" s="34"/>
      <c r="B740" s="34"/>
      <c r="C740" s="34"/>
      <c r="D740" s="70"/>
      <c r="E740" s="70"/>
      <c r="F740" s="70"/>
      <c r="G740" s="70"/>
      <c r="H740" s="34"/>
      <c r="I740" s="70"/>
      <c r="J740" s="71"/>
    </row>
    <row r="741" spans="1:10" x14ac:dyDescent="0.2">
      <c r="A741" s="34"/>
      <c r="B741" s="34"/>
      <c r="C741" s="34"/>
      <c r="D741" s="70"/>
      <c r="E741" s="70"/>
      <c r="F741" s="70"/>
      <c r="G741" s="70"/>
      <c r="H741" s="34"/>
      <c r="I741" s="70"/>
      <c r="J741" s="71"/>
    </row>
    <row r="742" spans="1:10" ht="14.25" customHeight="1" x14ac:dyDescent="0.2">
      <c r="A742" s="34"/>
      <c r="B742" s="34"/>
      <c r="C742" s="34"/>
      <c r="D742" s="70"/>
      <c r="E742" s="70"/>
      <c r="F742" s="70"/>
      <c r="G742" s="70"/>
      <c r="H742" s="34"/>
      <c r="I742" s="70"/>
      <c r="J742" s="71"/>
    </row>
    <row r="743" spans="1:10" x14ac:dyDescent="0.2">
      <c r="A743" s="34"/>
      <c r="B743" s="34"/>
      <c r="C743" s="34"/>
      <c r="D743" s="70"/>
      <c r="E743" s="70"/>
      <c r="F743" s="70"/>
      <c r="G743" s="70"/>
      <c r="H743" s="34"/>
      <c r="I743" s="70"/>
      <c r="J743" s="71"/>
    </row>
    <row r="744" spans="1:10" x14ac:dyDescent="0.2">
      <c r="A744" s="34"/>
      <c r="B744" s="34"/>
      <c r="C744" s="34"/>
      <c r="D744" s="70"/>
      <c r="E744" s="70"/>
      <c r="F744" s="70"/>
      <c r="G744" s="70"/>
      <c r="H744" s="34"/>
      <c r="I744" s="70"/>
      <c r="J744" s="71"/>
    </row>
    <row r="745" spans="1:10" x14ac:dyDescent="0.2">
      <c r="A745" s="34"/>
      <c r="B745" s="34"/>
      <c r="C745" s="34"/>
      <c r="D745" s="70"/>
      <c r="E745" s="70"/>
      <c r="F745" s="70"/>
      <c r="G745" s="70"/>
      <c r="H745" s="34"/>
      <c r="I745" s="70"/>
      <c r="J745" s="71"/>
    </row>
    <row r="746" spans="1:10" x14ac:dyDescent="0.2">
      <c r="A746" s="34"/>
      <c r="B746" s="34"/>
      <c r="C746" s="34"/>
      <c r="D746" s="70"/>
      <c r="E746" s="70"/>
      <c r="F746" s="70"/>
      <c r="G746" s="70"/>
      <c r="H746" s="34"/>
      <c r="I746" s="70"/>
      <c r="J746" s="71"/>
    </row>
    <row r="747" spans="1:10" x14ac:dyDescent="0.2">
      <c r="A747" s="34"/>
      <c r="B747" s="34"/>
      <c r="C747" s="34"/>
      <c r="D747" s="70"/>
      <c r="E747" s="70"/>
      <c r="F747" s="70"/>
      <c r="G747" s="70"/>
      <c r="H747" s="34"/>
      <c r="I747" s="70"/>
      <c r="J747" s="71"/>
    </row>
    <row r="748" spans="1:10" x14ac:dyDescent="0.2">
      <c r="A748" s="34"/>
      <c r="B748" s="34"/>
      <c r="C748" s="34"/>
      <c r="D748" s="70"/>
      <c r="E748" s="70"/>
      <c r="F748" s="70"/>
      <c r="G748" s="70"/>
      <c r="H748" s="34"/>
      <c r="I748" s="70"/>
      <c r="J748" s="71"/>
    </row>
    <row r="749" spans="1:10" x14ac:dyDescent="0.2">
      <c r="A749" s="34"/>
      <c r="B749" s="34"/>
      <c r="C749" s="34"/>
      <c r="D749" s="70"/>
      <c r="E749" s="70"/>
      <c r="F749" s="70"/>
      <c r="G749" s="70"/>
      <c r="H749" s="38"/>
      <c r="I749" s="70"/>
      <c r="J749" s="71"/>
    </row>
    <row r="750" spans="1:10" x14ac:dyDescent="0.2">
      <c r="A750" s="34"/>
      <c r="B750" s="34"/>
      <c r="C750" s="34"/>
      <c r="D750" s="34"/>
      <c r="E750" s="34"/>
      <c r="F750" s="34"/>
      <c r="G750" s="34"/>
      <c r="H750" s="34"/>
      <c r="I750" s="34"/>
      <c r="J750" s="71"/>
    </row>
    <row r="751" spans="1:10" x14ac:dyDescent="0.2">
      <c r="A751" s="34"/>
      <c r="B751" s="34"/>
      <c r="C751" s="34"/>
      <c r="D751" s="34"/>
      <c r="E751" s="34"/>
      <c r="F751" s="34"/>
      <c r="G751" s="34"/>
      <c r="H751" s="34"/>
      <c r="I751" s="34"/>
      <c r="J751" s="71"/>
    </row>
    <row r="752" spans="1:10" x14ac:dyDescent="0.2">
      <c r="A752" s="34"/>
      <c r="B752" s="34"/>
      <c r="C752" s="34"/>
      <c r="D752" s="34"/>
      <c r="E752" s="34"/>
      <c r="F752" s="34"/>
      <c r="G752" s="34"/>
      <c r="H752" s="34"/>
      <c r="I752" s="34"/>
      <c r="J752" s="71"/>
    </row>
    <row r="753" spans="1:10" x14ac:dyDescent="0.2">
      <c r="A753" s="34"/>
      <c r="B753" s="34"/>
      <c r="C753" s="34"/>
      <c r="D753" s="34"/>
      <c r="E753" s="34"/>
      <c r="F753" s="34"/>
      <c r="G753" s="34"/>
      <c r="H753" s="34"/>
      <c r="I753" s="34"/>
      <c r="J753" s="71"/>
    </row>
    <row r="754" spans="1:10" x14ac:dyDescent="0.2">
      <c r="A754" s="34"/>
      <c r="B754" s="34"/>
      <c r="C754" s="34"/>
      <c r="D754" s="34"/>
      <c r="E754" s="34"/>
      <c r="F754" s="34"/>
      <c r="G754" s="34"/>
      <c r="H754" s="34"/>
      <c r="I754" s="34"/>
      <c r="J754" s="71"/>
    </row>
    <row r="755" spans="1:10" x14ac:dyDescent="0.2">
      <c r="A755" s="34"/>
      <c r="B755" s="34"/>
      <c r="C755" s="34"/>
      <c r="D755" s="34"/>
      <c r="E755" s="34"/>
      <c r="F755" s="34"/>
      <c r="G755" s="34"/>
      <c r="H755" s="34"/>
      <c r="I755" s="34"/>
      <c r="J755" s="71"/>
    </row>
    <row r="756" spans="1:10" x14ac:dyDescent="0.2">
      <c r="A756" s="34"/>
      <c r="B756" s="34"/>
      <c r="C756" s="34"/>
      <c r="D756" s="34"/>
      <c r="E756" s="34"/>
      <c r="F756" s="34"/>
      <c r="G756" s="34"/>
      <c r="H756" s="34"/>
      <c r="I756" s="34"/>
      <c r="J756" s="71"/>
    </row>
    <row r="757" spans="1:10" x14ac:dyDescent="0.2">
      <c r="A757" s="34"/>
      <c r="B757" s="34"/>
      <c r="C757" s="34"/>
      <c r="D757" s="34"/>
      <c r="E757" s="34"/>
      <c r="F757" s="34"/>
      <c r="G757" s="34"/>
      <c r="H757" s="34"/>
      <c r="I757" s="34"/>
      <c r="J757" s="71"/>
    </row>
    <row r="758" spans="1:10" x14ac:dyDescent="0.2">
      <c r="A758" s="34"/>
      <c r="B758" s="34"/>
      <c r="C758" s="34"/>
      <c r="D758" s="34"/>
      <c r="E758" s="34"/>
      <c r="F758" s="34"/>
      <c r="G758" s="34"/>
      <c r="H758" s="34"/>
      <c r="I758" s="34"/>
      <c r="J758" s="71"/>
    </row>
    <row r="759" spans="1:10" x14ac:dyDescent="0.2">
      <c r="A759" s="34"/>
      <c r="B759" s="34"/>
      <c r="C759" s="34"/>
      <c r="D759" s="34"/>
      <c r="E759" s="34"/>
      <c r="F759" s="34"/>
      <c r="G759" s="34"/>
      <c r="H759" s="34"/>
      <c r="I759" s="34"/>
      <c r="J759" s="71"/>
    </row>
    <row r="760" spans="1:10" x14ac:dyDescent="0.2">
      <c r="A760" s="34"/>
      <c r="B760" s="34"/>
      <c r="C760" s="34"/>
      <c r="D760" s="34"/>
      <c r="E760" s="34"/>
      <c r="F760" s="34"/>
      <c r="G760" s="34"/>
      <c r="H760" s="34"/>
      <c r="I760" s="34"/>
      <c r="J760" s="71"/>
    </row>
    <row r="761" spans="1:10" x14ac:dyDescent="0.2">
      <c r="A761" s="34"/>
      <c r="B761" s="34"/>
      <c r="C761" s="34"/>
      <c r="D761" s="34"/>
      <c r="E761" s="34"/>
      <c r="F761" s="34"/>
      <c r="G761" s="34"/>
      <c r="H761" s="34"/>
      <c r="I761" s="34"/>
      <c r="J761" s="71"/>
    </row>
    <row r="762" spans="1:10" x14ac:dyDescent="0.2">
      <c r="A762" s="34"/>
      <c r="B762" s="34"/>
      <c r="C762" s="34"/>
      <c r="D762" s="34"/>
      <c r="E762" s="34"/>
      <c r="F762" s="34"/>
      <c r="G762" s="34"/>
      <c r="H762" s="34"/>
      <c r="I762" s="34"/>
      <c r="J762" s="71"/>
    </row>
    <row r="763" spans="1:10" x14ac:dyDescent="0.2">
      <c r="A763" s="34"/>
      <c r="B763" s="34"/>
      <c r="C763" s="34"/>
      <c r="D763" s="34"/>
      <c r="E763" s="34"/>
      <c r="F763" s="34"/>
      <c r="G763" s="34"/>
      <c r="H763" s="34"/>
      <c r="I763" s="34"/>
      <c r="J763" s="71"/>
    </row>
    <row r="764" spans="1:10" x14ac:dyDescent="0.2">
      <c r="A764" s="34"/>
      <c r="B764" s="34"/>
      <c r="C764" s="34"/>
      <c r="D764" s="34"/>
      <c r="E764" s="34"/>
      <c r="F764" s="34"/>
      <c r="G764" s="34"/>
      <c r="H764" s="34"/>
      <c r="I764" s="34"/>
      <c r="J764" s="71"/>
    </row>
    <row r="765" spans="1:10" x14ac:dyDescent="0.2">
      <c r="A765" s="34"/>
      <c r="B765" s="34"/>
      <c r="C765" s="34"/>
      <c r="D765" s="34"/>
      <c r="E765" s="34"/>
      <c r="F765" s="34"/>
      <c r="G765" s="34"/>
      <c r="H765" s="34"/>
      <c r="I765" s="34"/>
      <c r="J765" s="71"/>
    </row>
    <row r="766" spans="1:10" x14ac:dyDescent="0.2">
      <c r="A766" s="34"/>
      <c r="B766" s="34"/>
      <c r="C766" s="34"/>
      <c r="D766" s="34"/>
      <c r="E766" s="34"/>
      <c r="F766" s="34"/>
      <c r="G766" s="34"/>
      <c r="H766" s="34"/>
      <c r="I766" s="34"/>
      <c r="J766" s="71"/>
    </row>
    <row r="767" spans="1:10" x14ac:dyDescent="0.2">
      <c r="A767" s="34"/>
      <c r="B767" s="34"/>
      <c r="C767" s="34"/>
      <c r="D767" s="34"/>
      <c r="E767" s="34"/>
      <c r="F767" s="34"/>
      <c r="G767" s="34"/>
      <c r="H767" s="34"/>
      <c r="I767" s="34"/>
      <c r="J767" s="71"/>
    </row>
    <row r="768" spans="1:10" x14ac:dyDescent="0.2">
      <c r="A768" s="34"/>
      <c r="B768" s="34"/>
      <c r="C768" s="34"/>
      <c r="D768" s="34"/>
      <c r="E768" s="34"/>
      <c r="F768" s="34"/>
      <c r="G768" s="34"/>
      <c r="H768" s="34"/>
      <c r="I768" s="34"/>
      <c r="J768" s="71"/>
    </row>
    <row r="769" spans="1:10" x14ac:dyDescent="0.2">
      <c r="A769" s="34"/>
      <c r="B769" s="34"/>
      <c r="C769" s="34"/>
      <c r="D769" s="34"/>
      <c r="E769" s="34"/>
      <c r="F769" s="34"/>
      <c r="G769" s="34"/>
      <c r="H769" s="34"/>
      <c r="I769" s="34"/>
      <c r="J769" s="71"/>
    </row>
    <row r="770" spans="1:10" x14ac:dyDescent="0.2">
      <c r="A770" s="34"/>
      <c r="B770" s="34"/>
      <c r="C770" s="34"/>
      <c r="D770" s="34"/>
      <c r="E770" s="34"/>
      <c r="F770" s="34"/>
      <c r="G770" s="34"/>
      <c r="H770" s="34"/>
      <c r="I770" s="34"/>
      <c r="J770" s="71"/>
    </row>
    <row r="771" spans="1:10" x14ac:dyDescent="0.2">
      <c r="A771" s="34"/>
      <c r="B771" s="34"/>
      <c r="C771" s="34"/>
      <c r="D771" s="34"/>
      <c r="E771" s="34"/>
      <c r="F771" s="34"/>
      <c r="G771" s="34"/>
      <c r="H771" s="34"/>
      <c r="I771" s="34"/>
      <c r="J771" s="71"/>
    </row>
    <row r="772" spans="1:10" x14ac:dyDescent="0.2">
      <c r="A772" s="34"/>
      <c r="B772" s="34"/>
      <c r="C772" s="34"/>
      <c r="D772" s="34"/>
      <c r="E772" s="34"/>
      <c r="F772" s="34"/>
      <c r="G772" s="34"/>
      <c r="H772" s="34"/>
      <c r="I772" s="34"/>
      <c r="J772" s="71"/>
    </row>
    <row r="773" spans="1:10" x14ac:dyDescent="0.2">
      <c r="A773" s="34"/>
      <c r="B773" s="34"/>
      <c r="C773" s="34"/>
      <c r="D773" s="34"/>
      <c r="E773" s="34"/>
      <c r="F773" s="34"/>
      <c r="G773" s="34"/>
      <c r="H773" s="34"/>
      <c r="I773" s="34"/>
      <c r="J773" s="71"/>
    </row>
    <row r="774" spans="1:10" x14ac:dyDescent="0.2">
      <c r="A774" s="34"/>
      <c r="B774" s="34"/>
      <c r="C774" s="34"/>
      <c r="D774" s="34"/>
      <c r="E774" s="34"/>
      <c r="F774" s="34"/>
      <c r="G774" s="34"/>
      <c r="H774" s="34"/>
      <c r="I774" s="34"/>
      <c r="J774" s="71"/>
    </row>
    <row r="775" spans="1:10" x14ac:dyDescent="0.2">
      <c r="A775" s="34"/>
      <c r="B775" s="34"/>
      <c r="C775" s="34"/>
      <c r="D775" s="34"/>
      <c r="E775" s="34"/>
      <c r="F775" s="34"/>
      <c r="G775" s="34"/>
      <c r="H775" s="34"/>
      <c r="I775" s="34"/>
      <c r="J775" s="71"/>
    </row>
    <row r="776" spans="1:10" x14ac:dyDescent="0.2">
      <c r="A776" s="34"/>
      <c r="B776" s="34"/>
      <c r="C776" s="34"/>
      <c r="D776" s="34"/>
      <c r="E776" s="34"/>
      <c r="F776" s="34"/>
      <c r="G776" s="34"/>
      <c r="H776" s="34"/>
      <c r="I776" s="34"/>
      <c r="J776" s="71"/>
    </row>
    <row r="777" spans="1:10" x14ac:dyDescent="0.2">
      <c r="A777" s="34"/>
      <c r="B777" s="34"/>
      <c r="C777" s="34"/>
      <c r="D777" s="34"/>
      <c r="E777" s="34"/>
      <c r="F777" s="34"/>
      <c r="G777" s="34"/>
      <c r="H777" s="34"/>
      <c r="I777" s="34"/>
      <c r="J777" s="71"/>
    </row>
    <row r="778" spans="1:10" x14ac:dyDescent="0.2">
      <c r="A778" s="34"/>
      <c r="B778" s="34"/>
      <c r="C778" s="34"/>
      <c r="D778" s="34"/>
      <c r="E778" s="34"/>
      <c r="F778" s="34"/>
      <c r="G778" s="34"/>
      <c r="H778" s="34"/>
      <c r="I778" s="34"/>
      <c r="J778" s="71"/>
    </row>
    <row r="779" spans="1:10" x14ac:dyDescent="0.2">
      <c r="A779" s="34"/>
      <c r="B779" s="34"/>
      <c r="C779" s="34"/>
      <c r="D779" s="34"/>
      <c r="E779" s="34"/>
      <c r="F779" s="34"/>
      <c r="G779" s="34"/>
      <c r="H779" s="34"/>
      <c r="I779" s="34"/>
      <c r="J779" s="71"/>
    </row>
    <row r="780" spans="1:10" x14ac:dyDescent="0.2">
      <c r="A780" s="34"/>
      <c r="B780" s="34"/>
      <c r="C780" s="34"/>
      <c r="D780" s="34"/>
      <c r="E780" s="34"/>
      <c r="F780" s="34"/>
      <c r="G780" s="34"/>
      <c r="H780" s="34"/>
      <c r="I780" s="34"/>
      <c r="J780" s="71"/>
    </row>
    <row r="781" spans="1:10" x14ac:dyDescent="0.2">
      <c r="A781" s="34"/>
      <c r="B781" s="34"/>
      <c r="C781" s="34"/>
      <c r="D781" s="34"/>
      <c r="E781" s="34"/>
      <c r="F781" s="34"/>
      <c r="G781" s="34"/>
      <c r="H781" s="34"/>
      <c r="I781" s="34"/>
      <c r="J781" s="71"/>
    </row>
    <row r="782" spans="1:10" x14ac:dyDescent="0.2">
      <c r="A782" s="34"/>
      <c r="B782" s="34"/>
      <c r="C782" s="34"/>
      <c r="D782" s="34"/>
      <c r="E782" s="34"/>
      <c r="F782" s="34"/>
      <c r="G782" s="34"/>
      <c r="H782" s="34"/>
      <c r="I782" s="34"/>
      <c r="J782" s="71"/>
    </row>
    <row r="783" spans="1:10" x14ac:dyDescent="0.2">
      <c r="A783" s="34"/>
      <c r="B783" s="34"/>
      <c r="C783" s="34"/>
      <c r="D783" s="34"/>
      <c r="E783" s="34"/>
      <c r="F783" s="34"/>
      <c r="G783" s="34"/>
      <c r="H783" s="34"/>
      <c r="I783" s="34"/>
      <c r="J783" s="71"/>
    </row>
    <row r="784" spans="1:10" x14ac:dyDescent="0.2">
      <c r="A784" s="34"/>
      <c r="B784" s="34"/>
      <c r="C784" s="34"/>
      <c r="D784" s="34"/>
      <c r="E784" s="34"/>
      <c r="F784" s="34"/>
      <c r="G784" s="34"/>
      <c r="H784" s="34"/>
      <c r="I784" s="34"/>
      <c r="J784" s="71"/>
    </row>
    <row r="785" spans="1:10" x14ac:dyDescent="0.2">
      <c r="D785" s="34"/>
      <c r="E785" s="34"/>
      <c r="J785" s="72"/>
    </row>
    <row r="786" spans="1:10" ht="14.25" customHeight="1" x14ac:dyDescent="0.2">
      <c r="D786" s="34"/>
      <c r="E786" s="34"/>
      <c r="J786" s="72"/>
    </row>
    <row r="787" spans="1:10" x14ac:dyDescent="0.2">
      <c r="D787" s="34"/>
      <c r="E787" s="34"/>
      <c r="J787" s="72"/>
    </row>
    <row r="788" spans="1:10" x14ac:dyDescent="0.2">
      <c r="D788" s="34"/>
      <c r="E788" s="34"/>
      <c r="J788" s="72"/>
    </row>
    <row r="789" spans="1:10" ht="14.25" customHeight="1" x14ac:dyDescent="0.2">
      <c r="D789" s="34"/>
      <c r="E789" s="34"/>
      <c r="J789" s="72"/>
    </row>
    <row r="790" spans="1:10" x14ac:dyDescent="0.2">
      <c r="D790" s="34"/>
      <c r="E790" s="34"/>
      <c r="J790" s="72"/>
    </row>
    <row r="791" spans="1:10" ht="14.25" customHeight="1" x14ac:dyDescent="0.2">
      <c r="D791" s="34"/>
      <c r="E791" s="34"/>
      <c r="J791" s="72"/>
    </row>
    <row r="792" spans="1:10" x14ac:dyDescent="0.2">
      <c r="D792" s="34"/>
      <c r="E792" s="34"/>
      <c r="J792" s="72"/>
    </row>
    <row r="793" spans="1:10" ht="14.25" customHeight="1" x14ac:dyDescent="0.2">
      <c r="D793" s="34"/>
      <c r="E793" s="34"/>
      <c r="J793" s="72"/>
    </row>
    <row r="794" spans="1:10" x14ac:dyDescent="0.2">
      <c r="D794" s="34"/>
      <c r="E794" s="34"/>
      <c r="J794" s="72"/>
    </row>
    <row r="795" spans="1:10" x14ac:dyDescent="0.2">
      <c r="D795" s="34"/>
      <c r="E795" s="34"/>
      <c r="J795" s="72"/>
    </row>
    <row r="796" spans="1:10" x14ac:dyDescent="0.2">
      <c r="D796" s="34"/>
      <c r="E796" s="34"/>
      <c r="J796" s="72"/>
    </row>
    <row r="797" spans="1:10" ht="14.25" customHeight="1" x14ac:dyDescent="0.2">
      <c r="A797" s="34"/>
      <c r="B797" s="34"/>
      <c r="C797" s="34"/>
      <c r="D797" s="70"/>
      <c r="E797" s="70"/>
      <c r="F797" s="34"/>
      <c r="G797" s="34"/>
      <c r="H797" s="34"/>
      <c r="I797" s="34"/>
      <c r="J797" s="71"/>
    </row>
    <row r="798" spans="1:10" x14ac:dyDescent="0.2">
      <c r="A798" s="34"/>
      <c r="B798" s="34"/>
      <c r="C798" s="34"/>
      <c r="D798" s="70"/>
      <c r="E798" s="70"/>
      <c r="F798" s="34"/>
      <c r="G798" s="34"/>
      <c r="H798" s="34"/>
      <c r="I798" s="34"/>
      <c r="J798" s="71"/>
    </row>
    <row r="799" spans="1:10" ht="14.25" customHeight="1" x14ac:dyDescent="0.2">
      <c r="A799" s="34"/>
      <c r="B799" s="34"/>
      <c r="C799" s="34"/>
      <c r="D799" s="70"/>
      <c r="E799" s="70"/>
      <c r="F799" s="34"/>
      <c r="G799" s="34"/>
      <c r="H799" s="34"/>
      <c r="I799" s="34"/>
      <c r="J799" s="71"/>
    </row>
    <row r="800" spans="1:10" x14ac:dyDescent="0.2">
      <c r="A800" s="34"/>
      <c r="B800" s="34"/>
      <c r="C800" s="34"/>
      <c r="D800" s="70"/>
      <c r="E800" s="70"/>
      <c r="F800" s="34"/>
      <c r="G800" s="34"/>
      <c r="H800" s="34"/>
      <c r="I800" s="34"/>
      <c r="J800" s="71"/>
    </row>
    <row r="801" spans="1:10" ht="14.25" customHeight="1" x14ac:dyDescent="0.2">
      <c r="A801" s="34"/>
      <c r="B801" s="34"/>
      <c r="C801" s="34"/>
      <c r="D801" s="34"/>
      <c r="E801" s="34"/>
      <c r="F801" s="34"/>
      <c r="G801" s="34"/>
      <c r="H801" s="34"/>
      <c r="I801" s="34"/>
      <c r="J801" s="71"/>
    </row>
    <row r="802" spans="1:10" x14ac:dyDescent="0.2">
      <c r="A802" s="34"/>
      <c r="B802" s="34"/>
      <c r="C802" s="34"/>
      <c r="D802" s="34"/>
      <c r="E802" s="34"/>
      <c r="F802" s="34"/>
      <c r="G802" s="34"/>
      <c r="H802" s="34"/>
      <c r="I802" s="34"/>
      <c r="J802" s="71"/>
    </row>
    <row r="803" spans="1:10" x14ac:dyDescent="0.2">
      <c r="A803" s="34"/>
      <c r="B803" s="34"/>
      <c r="C803" s="34"/>
      <c r="D803" s="34"/>
      <c r="E803" s="34"/>
      <c r="F803" s="34"/>
      <c r="G803" s="34"/>
      <c r="H803" s="34"/>
      <c r="I803" s="34"/>
      <c r="J803" s="71"/>
    </row>
    <row r="804" spans="1:10" x14ac:dyDescent="0.2">
      <c r="A804" s="34"/>
      <c r="B804" s="34"/>
      <c r="C804" s="34"/>
      <c r="D804" s="34"/>
      <c r="E804" s="34"/>
      <c r="F804" s="34"/>
      <c r="G804" s="34"/>
      <c r="H804" s="34"/>
      <c r="I804" s="34"/>
      <c r="J804" s="71"/>
    </row>
    <row r="805" spans="1:10" x14ac:dyDescent="0.2">
      <c r="A805" s="34"/>
      <c r="B805" s="34"/>
      <c r="C805" s="34"/>
      <c r="D805" s="34"/>
      <c r="E805" s="34"/>
      <c r="F805" s="34"/>
      <c r="G805" s="34"/>
      <c r="H805" s="34"/>
      <c r="I805" s="34"/>
      <c r="J805" s="71"/>
    </row>
    <row r="806" spans="1:10" x14ac:dyDescent="0.2">
      <c r="A806" s="34"/>
      <c r="B806" s="34"/>
      <c r="C806" s="34"/>
      <c r="D806" s="34"/>
      <c r="E806" s="34"/>
      <c r="F806" s="34"/>
      <c r="G806" s="34"/>
      <c r="H806" s="34"/>
      <c r="I806" s="34"/>
      <c r="J806" s="71"/>
    </row>
    <row r="807" spans="1:10" x14ac:dyDescent="0.2">
      <c r="A807" s="34"/>
      <c r="B807" s="34"/>
      <c r="C807" s="34"/>
      <c r="D807" s="34"/>
      <c r="E807" s="34"/>
      <c r="F807" s="34"/>
      <c r="G807" s="34"/>
      <c r="H807" s="34"/>
      <c r="I807" s="34"/>
      <c r="J807" s="71"/>
    </row>
    <row r="808" spans="1:10" x14ac:dyDescent="0.2">
      <c r="A808" s="34"/>
      <c r="B808" s="34"/>
      <c r="C808" s="34"/>
      <c r="D808" s="34"/>
      <c r="E808" s="34"/>
      <c r="F808" s="34"/>
      <c r="G808" s="34"/>
      <c r="H808" s="34"/>
      <c r="I808" s="34"/>
      <c r="J808" s="71"/>
    </row>
    <row r="809" spans="1:10" x14ac:dyDescent="0.2">
      <c r="A809" s="34"/>
      <c r="B809" s="34"/>
      <c r="C809" s="34"/>
      <c r="D809" s="34"/>
      <c r="E809" s="34"/>
      <c r="F809" s="34"/>
      <c r="G809" s="34"/>
      <c r="H809" s="34"/>
      <c r="I809" s="34"/>
      <c r="J809" s="71"/>
    </row>
    <row r="810" spans="1:10" x14ac:dyDescent="0.2">
      <c r="A810" s="34"/>
      <c r="B810" s="34"/>
      <c r="C810" s="34"/>
      <c r="D810" s="34"/>
      <c r="E810" s="34"/>
      <c r="F810" s="34"/>
      <c r="G810" s="34"/>
      <c r="H810" s="34"/>
      <c r="I810" s="34"/>
      <c r="J810" s="71"/>
    </row>
    <row r="811" spans="1:10" x14ac:dyDescent="0.2">
      <c r="A811" s="34"/>
      <c r="B811" s="34"/>
      <c r="C811" s="34"/>
      <c r="D811" s="34"/>
      <c r="E811" s="34"/>
      <c r="F811" s="34"/>
      <c r="G811" s="34"/>
      <c r="H811" s="34"/>
      <c r="I811" s="34"/>
      <c r="J811" s="71"/>
    </row>
    <row r="812" spans="1:10" x14ac:dyDescent="0.2">
      <c r="A812" s="34"/>
      <c r="B812" s="34"/>
      <c r="C812" s="34"/>
      <c r="D812" s="34"/>
      <c r="E812" s="34"/>
      <c r="F812" s="34"/>
      <c r="G812" s="34"/>
      <c r="H812" s="34"/>
      <c r="I812" s="34"/>
      <c r="J812" s="71"/>
    </row>
    <row r="813" spans="1:10" x14ac:dyDescent="0.2">
      <c r="A813" s="34"/>
      <c r="B813" s="34"/>
      <c r="C813" s="34"/>
      <c r="D813" s="34"/>
      <c r="E813" s="34"/>
      <c r="F813" s="34"/>
      <c r="G813" s="34"/>
      <c r="H813" s="34"/>
      <c r="I813" s="34"/>
      <c r="J813" s="71"/>
    </row>
    <row r="814" spans="1:10" x14ac:dyDescent="0.2">
      <c r="A814" s="34"/>
      <c r="B814" s="34"/>
      <c r="C814" s="34"/>
      <c r="D814" s="34"/>
      <c r="E814" s="34"/>
      <c r="F814" s="34"/>
      <c r="G814" s="34"/>
      <c r="H814" s="34"/>
      <c r="I814" s="34"/>
      <c r="J814" s="71"/>
    </row>
    <row r="815" spans="1:10" x14ac:dyDescent="0.2">
      <c r="A815" s="34"/>
      <c r="B815" s="34"/>
      <c r="C815" s="34"/>
      <c r="D815" s="34"/>
      <c r="E815" s="34"/>
      <c r="F815" s="34"/>
      <c r="G815" s="34"/>
      <c r="H815" s="34"/>
      <c r="I815" s="34"/>
      <c r="J815" s="71"/>
    </row>
    <row r="816" spans="1:10" x14ac:dyDescent="0.2">
      <c r="A816" s="34"/>
      <c r="B816" s="34"/>
      <c r="C816" s="34"/>
      <c r="D816" s="34"/>
      <c r="E816" s="34"/>
      <c r="F816" s="34"/>
      <c r="G816" s="34"/>
      <c r="H816" s="34"/>
      <c r="I816" s="34"/>
      <c r="J816" s="71"/>
    </row>
    <row r="817" spans="1:10" ht="14.25" customHeight="1" x14ac:dyDescent="0.2">
      <c r="A817" s="34"/>
      <c r="B817" s="34"/>
      <c r="C817" s="34"/>
      <c r="D817" s="34"/>
      <c r="E817" s="34"/>
      <c r="F817" s="34"/>
      <c r="G817" s="34"/>
      <c r="H817" s="34"/>
      <c r="I817" s="34"/>
      <c r="J817" s="71"/>
    </row>
    <row r="818" spans="1:10" x14ac:dyDescent="0.2">
      <c r="A818" s="34"/>
      <c r="B818" s="34"/>
      <c r="C818" s="34"/>
      <c r="D818" s="34"/>
      <c r="E818" s="34"/>
      <c r="F818" s="34"/>
      <c r="G818" s="34"/>
      <c r="H818" s="34"/>
      <c r="I818" s="34"/>
      <c r="J818" s="71"/>
    </row>
    <row r="819" spans="1:10" ht="14.25" customHeight="1" x14ac:dyDescent="0.2">
      <c r="A819" s="34"/>
      <c r="B819" s="34"/>
      <c r="C819" s="34"/>
      <c r="D819" s="34"/>
      <c r="E819" s="34"/>
      <c r="F819" s="34"/>
      <c r="G819" s="34"/>
      <c r="H819" s="34"/>
      <c r="I819" s="34"/>
      <c r="J819" s="71"/>
    </row>
    <row r="820" spans="1:10" x14ac:dyDescent="0.2">
      <c r="A820" s="34"/>
      <c r="B820" s="34"/>
      <c r="C820" s="34"/>
      <c r="D820" s="34"/>
      <c r="E820" s="34"/>
      <c r="F820" s="34"/>
      <c r="G820" s="34"/>
      <c r="H820" s="34"/>
      <c r="I820" s="34"/>
      <c r="J820" s="71"/>
    </row>
    <row r="821" spans="1:10" ht="14.25" customHeight="1" x14ac:dyDescent="0.2">
      <c r="A821" s="34"/>
      <c r="B821" s="34"/>
      <c r="C821" s="34"/>
      <c r="D821" s="34"/>
      <c r="E821" s="34"/>
      <c r="F821" s="34"/>
      <c r="G821" s="34"/>
      <c r="H821" s="34"/>
      <c r="I821" s="34"/>
      <c r="J821" s="71"/>
    </row>
    <row r="822" spans="1:10" x14ac:dyDescent="0.2">
      <c r="A822" s="34"/>
      <c r="B822" s="34"/>
      <c r="C822" s="34"/>
      <c r="D822" s="34"/>
      <c r="E822" s="34"/>
      <c r="F822" s="34"/>
      <c r="G822" s="34"/>
      <c r="H822" s="34"/>
      <c r="I822" s="34"/>
      <c r="J822" s="71"/>
    </row>
    <row r="823" spans="1:10" ht="14.25" customHeight="1" x14ac:dyDescent="0.2">
      <c r="A823" s="34"/>
      <c r="B823" s="34"/>
      <c r="C823" s="34"/>
      <c r="D823" s="34"/>
      <c r="E823" s="34"/>
      <c r="F823" s="34"/>
      <c r="G823" s="34"/>
      <c r="H823" s="34"/>
      <c r="I823" s="34"/>
      <c r="J823" s="71"/>
    </row>
    <row r="824" spans="1:10" x14ac:dyDescent="0.2">
      <c r="A824" s="34"/>
      <c r="B824" s="34"/>
      <c r="C824" s="34"/>
      <c r="D824" s="34"/>
      <c r="E824" s="34"/>
      <c r="F824" s="34"/>
      <c r="G824" s="34"/>
      <c r="H824" s="34"/>
      <c r="I824" s="34"/>
      <c r="J824" s="71"/>
    </row>
    <row r="825" spans="1:10" x14ac:dyDescent="0.2">
      <c r="A825" s="34"/>
      <c r="B825" s="34"/>
      <c r="C825" s="34"/>
      <c r="D825" s="34"/>
      <c r="E825" s="34"/>
      <c r="F825" s="34"/>
      <c r="G825" s="34"/>
      <c r="H825" s="34"/>
      <c r="I825" s="34"/>
      <c r="J825" s="71"/>
    </row>
    <row r="826" spans="1:10" ht="14.25" customHeight="1" x14ac:dyDescent="0.2">
      <c r="A826" s="34"/>
      <c r="B826" s="34"/>
      <c r="C826" s="34"/>
      <c r="D826" s="34"/>
      <c r="E826" s="34"/>
      <c r="F826" s="34"/>
      <c r="G826" s="34"/>
      <c r="H826" s="34"/>
      <c r="I826" s="34"/>
      <c r="J826" s="71"/>
    </row>
    <row r="827" spans="1:10" x14ac:dyDescent="0.2">
      <c r="A827" s="34"/>
      <c r="B827" s="34"/>
      <c r="C827" s="34"/>
      <c r="D827" s="34"/>
      <c r="E827" s="34"/>
      <c r="F827" s="34"/>
      <c r="G827" s="34"/>
      <c r="H827" s="34"/>
      <c r="I827" s="34"/>
      <c r="J827" s="71"/>
    </row>
    <row r="828" spans="1:10" ht="14.25" customHeight="1" x14ac:dyDescent="0.2">
      <c r="A828" s="34"/>
      <c r="B828" s="34"/>
      <c r="C828" s="34"/>
      <c r="D828" s="34"/>
      <c r="E828" s="34"/>
      <c r="F828" s="34"/>
      <c r="G828" s="34"/>
      <c r="H828" s="34"/>
      <c r="I828" s="34"/>
      <c r="J828" s="71"/>
    </row>
    <row r="829" spans="1:10" x14ac:dyDescent="0.2">
      <c r="A829" s="34"/>
      <c r="B829" s="34"/>
      <c r="C829" s="34"/>
      <c r="D829" s="34"/>
      <c r="E829" s="34"/>
      <c r="F829" s="34"/>
      <c r="G829" s="34"/>
      <c r="H829" s="34"/>
      <c r="I829" s="34"/>
      <c r="J829" s="71"/>
    </row>
    <row r="830" spans="1:10" ht="14.25" customHeight="1" x14ac:dyDescent="0.2">
      <c r="A830" s="34"/>
      <c r="B830" s="34"/>
      <c r="C830" s="34"/>
      <c r="D830" s="34"/>
      <c r="E830" s="34"/>
      <c r="F830" s="34"/>
      <c r="G830" s="34"/>
      <c r="H830" s="34"/>
      <c r="I830" s="34"/>
      <c r="J830" s="71"/>
    </row>
    <row r="831" spans="1:10" x14ac:dyDescent="0.2">
      <c r="A831" s="34"/>
      <c r="B831" s="34"/>
      <c r="C831" s="34"/>
      <c r="D831" s="34"/>
      <c r="E831" s="34"/>
      <c r="F831" s="34"/>
      <c r="G831" s="34"/>
      <c r="H831" s="34"/>
      <c r="I831" s="34"/>
      <c r="J831" s="71"/>
    </row>
    <row r="832" spans="1:10" ht="14.25" customHeight="1" x14ac:dyDescent="0.2">
      <c r="A832" s="34"/>
      <c r="B832" s="34"/>
      <c r="C832" s="34"/>
      <c r="D832" s="34"/>
      <c r="E832" s="34"/>
      <c r="F832" s="34"/>
      <c r="G832" s="34"/>
      <c r="H832" s="34"/>
      <c r="I832" s="34"/>
      <c r="J832" s="71"/>
    </row>
    <row r="833" spans="1:10" x14ac:dyDescent="0.2">
      <c r="A833" s="34"/>
      <c r="B833" s="34"/>
      <c r="C833" s="34"/>
      <c r="D833" s="34"/>
      <c r="E833" s="34"/>
      <c r="F833" s="34"/>
      <c r="G833" s="34"/>
      <c r="H833" s="34"/>
      <c r="I833" s="34"/>
      <c r="J833" s="71"/>
    </row>
    <row r="834" spans="1:10" x14ac:dyDescent="0.2">
      <c r="A834" s="34"/>
      <c r="B834" s="34"/>
      <c r="C834" s="34"/>
      <c r="D834" s="34"/>
      <c r="E834" s="34"/>
      <c r="F834" s="34"/>
      <c r="G834" s="34"/>
      <c r="H834" s="34"/>
      <c r="I834" s="34"/>
      <c r="J834" s="71"/>
    </row>
    <row r="835" spans="1:10" ht="14.25" customHeight="1" x14ac:dyDescent="0.2">
      <c r="A835" s="34"/>
      <c r="B835" s="34"/>
      <c r="C835" s="34"/>
      <c r="D835" s="34"/>
      <c r="E835" s="34"/>
      <c r="F835" s="34"/>
      <c r="G835" s="34"/>
      <c r="H835" s="34"/>
      <c r="I835" s="34"/>
      <c r="J835" s="71"/>
    </row>
    <row r="836" spans="1:10" x14ac:dyDescent="0.2">
      <c r="A836" s="34"/>
      <c r="B836" s="34"/>
      <c r="C836" s="34"/>
      <c r="D836" s="34"/>
      <c r="E836" s="34"/>
      <c r="F836" s="34"/>
      <c r="G836" s="34"/>
      <c r="H836" s="34"/>
      <c r="I836" s="34"/>
      <c r="J836" s="71"/>
    </row>
    <row r="837" spans="1:10" x14ac:dyDescent="0.2">
      <c r="A837" s="34"/>
      <c r="B837" s="34"/>
      <c r="C837" s="34"/>
      <c r="D837" s="34"/>
      <c r="E837" s="34"/>
      <c r="F837" s="34"/>
      <c r="G837" s="34"/>
      <c r="H837" s="34"/>
      <c r="I837" s="34"/>
      <c r="J837" s="71"/>
    </row>
    <row r="838" spans="1:10" x14ac:dyDescent="0.2">
      <c r="A838" s="34"/>
      <c r="B838" s="34"/>
      <c r="C838" s="34"/>
      <c r="D838" s="34"/>
      <c r="E838" s="34"/>
      <c r="F838" s="34"/>
      <c r="G838" s="34"/>
      <c r="H838" s="34"/>
      <c r="I838" s="34"/>
      <c r="J838" s="71"/>
    </row>
    <row r="839" spans="1:10" x14ac:dyDescent="0.2">
      <c r="A839" s="34"/>
      <c r="B839" s="34"/>
      <c r="C839" s="34"/>
      <c r="D839" s="34"/>
      <c r="E839" s="34"/>
      <c r="F839" s="34"/>
      <c r="G839" s="34"/>
      <c r="H839" s="34"/>
      <c r="I839" s="34"/>
      <c r="J839" s="71"/>
    </row>
    <row r="840" spans="1:10" x14ac:dyDescent="0.2">
      <c r="A840" s="34"/>
      <c r="B840" s="34"/>
      <c r="C840" s="34"/>
      <c r="D840" s="34"/>
      <c r="E840" s="34"/>
      <c r="F840" s="34"/>
      <c r="G840" s="34"/>
      <c r="H840" s="34"/>
      <c r="I840" s="34"/>
      <c r="J840" s="71"/>
    </row>
    <row r="841" spans="1:10" x14ac:dyDescent="0.2">
      <c r="A841" s="34"/>
      <c r="B841" s="34"/>
      <c r="C841" s="34"/>
      <c r="D841" s="34"/>
      <c r="E841" s="34"/>
      <c r="F841" s="34"/>
      <c r="G841" s="34"/>
      <c r="H841" s="34"/>
      <c r="I841" s="34"/>
      <c r="J841" s="71"/>
    </row>
    <row r="842" spans="1:10" x14ac:dyDescent="0.2">
      <c r="A842" s="34"/>
      <c r="B842" s="34"/>
      <c r="C842" s="34"/>
      <c r="D842" s="34"/>
      <c r="E842" s="34"/>
      <c r="F842" s="34"/>
      <c r="G842" s="34"/>
      <c r="H842" s="34"/>
      <c r="I842" s="34"/>
      <c r="J842" s="71"/>
    </row>
    <row r="843" spans="1:10" x14ac:dyDescent="0.2">
      <c r="A843" s="34"/>
      <c r="B843" s="34"/>
      <c r="C843" s="34"/>
      <c r="D843" s="34"/>
      <c r="E843" s="34"/>
      <c r="F843" s="34"/>
      <c r="G843" s="34"/>
      <c r="H843" s="34"/>
      <c r="I843" s="34"/>
      <c r="J843" s="71"/>
    </row>
    <row r="844" spans="1:10" x14ac:dyDescent="0.2">
      <c r="A844" s="34"/>
      <c r="B844" s="34"/>
      <c r="C844" s="34"/>
      <c r="D844" s="34"/>
      <c r="E844" s="34"/>
      <c r="F844" s="34"/>
      <c r="G844" s="34"/>
      <c r="H844" s="34"/>
      <c r="I844" s="34"/>
      <c r="J844" s="71"/>
    </row>
    <row r="845" spans="1:10" x14ac:dyDescent="0.2">
      <c r="A845" s="34"/>
      <c r="B845" s="34"/>
      <c r="C845" s="34"/>
      <c r="D845" s="34"/>
      <c r="E845" s="34"/>
      <c r="F845" s="34"/>
      <c r="G845" s="34"/>
      <c r="H845" s="34"/>
      <c r="I845" s="34"/>
      <c r="J845" s="71"/>
    </row>
    <row r="846" spans="1:10" x14ac:dyDescent="0.2">
      <c r="A846" s="34"/>
      <c r="B846" s="34"/>
      <c r="C846" s="34"/>
      <c r="D846" s="34"/>
      <c r="E846" s="34"/>
      <c r="F846" s="34"/>
      <c r="G846" s="34"/>
      <c r="H846" s="34"/>
      <c r="I846" s="34"/>
      <c r="J846" s="71"/>
    </row>
    <row r="847" spans="1:10" x14ac:dyDescent="0.2">
      <c r="A847" s="34"/>
      <c r="B847" s="34"/>
      <c r="C847" s="34"/>
      <c r="D847" s="34"/>
      <c r="E847" s="34"/>
      <c r="F847" s="34"/>
      <c r="G847" s="34"/>
      <c r="H847" s="34"/>
      <c r="I847" s="34"/>
      <c r="J847" s="71"/>
    </row>
    <row r="848" spans="1:10" x14ac:dyDescent="0.2">
      <c r="A848" s="34"/>
      <c r="B848" s="34"/>
      <c r="C848" s="34"/>
      <c r="D848" s="34"/>
      <c r="E848" s="34"/>
      <c r="F848" s="34"/>
      <c r="G848" s="34"/>
      <c r="H848" s="34"/>
      <c r="I848" s="34"/>
      <c r="J848" s="71"/>
    </row>
    <row r="849" spans="1:10" x14ac:dyDescent="0.2">
      <c r="A849" s="34"/>
      <c r="B849" s="34"/>
      <c r="C849" s="34"/>
      <c r="D849" s="34"/>
      <c r="E849" s="34"/>
      <c r="F849" s="34"/>
      <c r="G849" s="34"/>
      <c r="H849" s="34"/>
      <c r="I849" s="34"/>
      <c r="J849" s="71"/>
    </row>
    <row r="850" spans="1:10" x14ac:dyDescent="0.2">
      <c r="A850" s="34"/>
      <c r="B850" s="34"/>
      <c r="C850" s="34"/>
      <c r="D850" s="34"/>
      <c r="E850" s="34"/>
      <c r="F850" s="34"/>
      <c r="G850" s="34"/>
      <c r="H850" s="34"/>
      <c r="I850" s="34"/>
      <c r="J850" s="71"/>
    </row>
    <row r="851" spans="1:10" x14ac:dyDescent="0.2">
      <c r="A851" s="34"/>
      <c r="B851" s="34"/>
      <c r="C851" s="34"/>
      <c r="D851" s="34"/>
      <c r="E851" s="34"/>
      <c r="F851" s="34"/>
      <c r="G851" s="34"/>
      <c r="H851" s="34"/>
      <c r="I851" s="34"/>
      <c r="J851" s="71"/>
    </row>
    <row r="852" spans="1:10" ht="14.25" customHeight="1" x14ac:dyDescent="0.2">
      <c r="A852" s="34"/>
      <c r="B852" s="34"/>
      <c r="C852" s="34"/>
      <c r="D852" s="34"/>
      <c r="E852" s="34"/>
      <c r="F852" s="34"/>
      <c r="G852" s="34"/>
      <c r="H852" s="34"/>
      <c r="I852" s="34"/>
      <c r="J852" s="71"/>
    </row>
    <row r="853" spans="1:10" x14ac:dyDescent="0.2">
      <c r="A853" s="34"/>
      <c r="B853" s="34"/>
      <c r="C853" s="34"/>
      <c r="D853" s="34"/>
      <c r="E853" s="34"/>
      <c r="F853" s="34"/>
      <c r="G853" s="34"/>
      <c r="H853" s="34"/>
      <c r="I853" s="34"/>
      <c r="J853" s="71"/>
    </row>
    <row r="854" spans="1:10" x14ac:dyDescent="0.2">
      <c r="A854" s="34"/>
      <c r="B854" s="34"/>
      <c r="C854" s="34"/>
      <c r="D854" s="34"/>
      <c r="E854" s="34"/>
      <c r="F854" s="34"/>
      <c r="G854" s="34"/>
      <c r="H854" s="34"/>
      <c r="I854" s="34"/>
      <c r="J854" s="71"/>
    </row>
    <row r="855" spans="1:10" x14ac:dyDescent="0.2">
      <c r="A855" s="34"/>
      <c r="B855" s="34"/>
      <c r="C855" s="34"/>
      <c r="D855" s="34"/>
      <c r="E855" s="34"/>
      <c r="F855" s="34"/>
      <c r="G855" s="34"/>
      <c r="H855" s="34"/>
      <c r="I855" s="34"/>
      <c r="J855" s="71"/>
    </row>
    <row r="856" spans="1:10" x14ac:dyDescent="0.2">
      <c r="A856" s="34"/>
      <c r="B856" s="34"/>
      <c r="C856" s="34"/>
      <c r="D856" s="34"/>
      <c r="E856" s="34"/>
      <c r="F856" s="34"/>
      <c r="G856" s="34"/>
      <c r="H856" s="34"/>
      <c r="I856" s="34"/>
      <c r="J856" s="71"/>
    </row>
    <row r="857" spans="1:10" x14ac:dyDescent="0.2">
      <c r="A857" s="34"/>
      <c r="B857" s="34"/>
      <c r="C857" s="34"/>
      <c r="D857" s="34"/>
      <c r="E857" s="34"/>
      <c r="F857" s="34"/>
      <c r="G857" s="34"/>
      <c r="H857" s="34"/>
      <c r="I857" s="34"/>
      <c r="J857" s="71"/>
    </row>
    <row r="858" spans="1:10" x14ac:dyDescent="0.2">
      <c r="A858" s="34"/>
      <c r="B858" s="34"/>
      <c r="C858" s="34"/>
      <c r="D858" s="34"/>
      <c r="E858" s="34"/>
      <c r="F858" s="34"/>
      <c r="G858" s="34"/>
      <c r="H858" s="34"/>
      <c r="I858" s="34"/>
      <c r="J858" s="71"/>
    </row>
    <row r="859" spans="1:10" x14ac:dyDescent="0.2">
      <c r="A859" s="34"/>
      <c r="B859" s="34"/>
      <c r="C859" s="34"/>
      <c r="D859" s="34"/>
      <c r="E859" s="34"/>
      <c r="F859" s="34"/>
      <c r="G859" s="34"/>
      <c r="H859" s="34"/>
      <c r="I859" s="34"/>
      <c r="J859" s="71"/>
    </row>
    <row r="860" spans="1:10" x14ac:dyDescent="0.2">
      <c r="A860" s="34"/>
      <c r="B860" s="34"/>
      <c r="C860" s="34"/>
      <c r="D860" s="34"/>
      <c r="E860" s="34"/>
      <c r="F860" s="34"/>
      <c r="G860" s="34"/>
      <c r="H860" s="34"/>
      <c r="I860" s="34"/>
      <c r="J860" s="71"/>
    </row>
    <row r="861" spans="1:10" x14ac:dyDescent="0.2">
      <c r="A861" s="34"/>
      <c r="B861" s="34"/>
      <c r="C861" s="34"/>
      <c r="D861" s="34"/>
      <c r="E861" s="34"/>
      <c r="F861" s="34"/>
      <c r="G861" s="34"/>
      <c r="H861" s="34"/>
      <c r="I861" s="34"/>
      <c r="J861" s="71"/>
    </row>
    <row r="862" spans="1:10" ht="14.25" customHeight="1" x14ac:dyDescent="0.2">
      <c r="A862" s="34"/>
      <c r="B862" s="34"/>
      <c r="C862" s="34"/>
      <c r="D862" s="34"/>
      <c r="E862" s="34"/>
      <c r="F862" s="34"/>
      <c r="G862" s="34"/>
      <c r="H862" s="34"/>
      <c r="I862" s="34"/>
      <c r="J862" s="71"/>
    </row>
    <row r="863" spans="1:10" x14ac:dyDescent="0.2">
      <c r="A863" s="34"/>
      <c r="B863" s="34"/>
      <c r="C863" s="34"/>
      <c r="D863" s="34"/>
      <c r="E863" s="34"/>
      <c r="F863" s="34"/>
      <c r="G863" s="34"/>
      <c r="H863" s="34"/>
      <c r="I863" s="34"/>
      <c r="J863" s="71"/>
    </row>
    <row r="864" spans="1:10" x14ac:dyDescent="0.2">
      <c r="A864" s="34"/>
      <c r="B864" s="34"/>
      <c r="C864" s="34"/>
      <c r="D864" s="34"/>
      <c r="E864" s="34"/>
      <c r="F864" s="34"/>
      <c r="G864" s="34"/>
      <c r="H864" s="34"/>
      <c r="I864" s="34"/>
      <c r="J864" s="71"/>
    </row>
    <row r="865" spans="1:10" x14ac:dyDescent="0.2">
      <c r="A865" s="34"/>
      <c r="B865" s="34"/>
      <c r="C865" s="34"/>
      <c r="D865" s="34"/>
      <c r="E865" s="34"/>
      <c r="F865" s="34"/>
      <c r="G865" s="34"/>
      <c r="H865" s="34"/>
      <c r="I865" s="34"/>
      <c r="J865" s="71"/>
    </row>
    <row r="866" spans="1:10" x14ac:dyDescent="0.2">
      <c r="A866" s="34"/>
      <c r="B866" s="34"/>
      <c r="C866" s="34"/>
      <c r="D866" s="34"/>
      <c r="E866" s="34"/>
      <c r="F866" s="34"/>
      <c r="G866" s="34"/>
      <c r="H866" s="34"/>
      <c r="I866" s="34"/>
      <c r="J866" s="71"/>
    </row>
    <row r="867" spans="1:10" x14ac:dyDescent="0.2">
      <c r="A867" s="34"/>
      <c r="B867" s="34"/>
      <c r="C867" s="34"/>
      <c r="D867" s="34"/>
      <c r="E867" s="34"/>
      <c r="F867" s="34"/>
      <c r="G867" s="34"/>
      <c r="H867" s="34"/>
      <c r="I867" s="34"/>
      <c r="J867" s="71"/>
    </row>
    <row r="868" spans="1:10" x14ac:dyDescent="0.2">
      <c r="A868" s="34"/>
      <c r="B868" s="34"/>
      <c r="C868" s="34"/>
      <c r="D868" s="34"/>
      <c r="E868" s="34"/>
      <c r="F868" s="34"/>
      <c r="G868" s="34"/>
      <c r="H868" s="34"/>
      <c r="I868" s="34"/>
      <c r="J868" s="71"/>
    </row>
    <row r="869" spans="1:10" x14ac:dyDescent="0.2">
      <c r="A869" s="34"/>
      <c r="B869" s="34"/>
      <c r="C869" s="34"/>
      <c r="D869" s="34"/>
      <c r="E869" s="34"/>
      <c r="F869" s="34"/>
      <c r="G869" s="34"/>
      <c r="H869" s="34"/>
      <c r="I869" s="34"/>
      <c r="J869" s="71"/>
    </row>
    <row r="870" spans="1:10" x14ac:dyDescent="0.2">
      <c r="A870" s="34"/>
      <c r="B870" s="34"/>
      <c r="C870" s="34"/>
      <c r="D870" s="34"/>
      <c r="E870" s="34"/>
      <c r="F870" s="34"/>
      <c r="G870" s="34"/>
      <c r="H870" s="34"/>
      <c r="I870" s="34"/>
      <c r="J870" s="71"/>
    </row>
    <row r="871" spans="1:10" x14ac:dyDescent="0.2">
      <c r="A871" s="34"/>
      <c r="B871" s="34"/>
      <c r="C871" s="34"/>
      <c r="D871" s="34"/>
      <c r="E871" s="34"/>
      <c r="F871" s="34"/>
      <c r="G871" s="34"/>
      <c r="H871" s="34"/>
      <c r="I871" s="34"/>
      <c r="J871" s="71"/>
    </row>
    <row r="872" spans="1:10" x14ac:dyDescent="0.2">
      <c r="A872" s="34"/>
      <c r="B872" s="34"/>
      <c r="C872" s="34"/>
      <c r="D872" s="34"/>
      <c r="E872" s="34"/>
      <c r="F872" s="34"/>
      <c r="G872" s="34"/>
      <c r="H872" s="34"/>
      <c r="I872" s="34"/>
      <c r="J872" s="71"/>
    </row>
    <row r="873" spans="1:10" x14ac:dyDescent="0.2">
      <c r="A873" s="34"/>
      <c r="B873" s="34"/>
      <c r="C873" s="34"/>
      <c r="D873" s="34"/>
      <c r="E873" s="34"/>
      <c r="F873" s="34"/>
      <c r="G873" s="34"/>
      <c r="H873" s="34"/>
      <c r="I873" s="34"/>
      <c r="J873" s="71"/>
    </row>
    <row r="874" spans="1:10" x14ac:dyDescent="0.2">
      <c r="A874" s="34"/>
      <c r="B874" s="34"/>
      <c r="C874" s="34"/>
      <c r="D874" s="34"/>
      <c r="E874" s="34"/>
      <c r="F874" s="34"/>
      <c r="G874" s="34"/>
      <c r="H874" s="34"/>
      <c r="I874" s="34"/>
      <c r="J874" s="71"/>
    </row>
    <row r="875" spans="1:10" x14ac:dyDescent="0.2">
      <c r="A875" s="34"/>
      <c r="B875" s="34"/>
      <c r="C875" s="34"/>
      <c r="D875" s="34"/>
      <c r="E875" s="34"/>
      <c r="F875" s="34"/>
      <c r="G875" s="34"/>
      <c r="H875" s="34"/>
      <c r="I875" s="34"/>
      <c r="J875" s="71"/>
    </row>
    <row r="876" spans="1:10" x14ac:dyDescent="0.2">
      <c r="A876" s="34"/>
      <c r="B876" s="34"/>
      <c r="C876" s="34"/>
      <c r="D876" s="34"/>
      <c r="E876" s="34"/>
      <c r="F876" s="34"/>
      <c r="G876" s="34"/>
      <c r="H876" s="34"/>
      <c r="I876" s="34"/>
      <c r="J876" s="71"/>
    </row>
    <row r="877" spans="1:10" x14ac:dyDescent="0.2">
      <c r="A877" s="34"/>
      <c r="B877" s="34"/>
      <c r="C877" s="34"/>
      <c r="D877" s="34"/>
      <c r="E877" s="34"/>
      <c r="F877" s="34"/>
      <c r="G877" s="34"/>
      <c r="H877" s="34"/>
      <c r="I877" s="34"/>
      <c r="J877" s="71"/>
    </row>
    <row r="878" spans="1:10" x14ac:dyDescent="0.2">
      <c r="A878" s="34"/>
      <c r="B878" s="34"/>
      <c r="C878" s="34"/>
      <c r="D878" s="34"/>
      <c r="E878" s="34"/>
      <c r="F878" s="34"/>
      <c r="G878" s="34"/>
      <c r="H878" s="34"/>
      <c r="I878" s="34"/>
      <c r="J878" s="71"/>
    </row>
    <row r="879" spans="1:10" x14ac:dyDescent="0.2">
      <c r="A879" s="34"/>
      <c r="B879" s="34"/>
      <c r="C879" s="34"/>
      <c r="D879" s="34"/>
      <c r="E879" s="34"/>
      <c r="F879" s="34"/>
      <c r="G879" s="34"/>
      <c r="H879" s="34"/>
      <c r="I879" s="34"/>
      <c r="J879" s="71"/>
    </row>
    <row r="880" spans="1:10" x14ac:dyDescent="0.2">
      <c r="A880" s="34"/>
      <c r="B880" s="34"/>
      <c r="C880" s="34"/>
      <c r="D880" s="34"/>
      <c r="E880" s="34"/>
      <c r="F880" s="34"/>
      <c r="G880" s="34"/>
      <c r="H880" s="34"/>
      <c r="I880" s="34"/>
      <c r="J880" s="71"/>
    </row>
    <row r="881" spans="1:10" x14ac:dyDescent="0.2">
      <c r="A881" s="34"/>
      <c r="B881" s="34"/>
      <c r="C881" s="34"/>
      <c r="D881" s="34"/>
      <c r="E881" s="34"/>
      <c r="F881" s="34"/>
      <c r="G881" s="34"/>
      <c r="H881" s="34"/>
      <c r="I881" s="34"/>
      <c r="J881" s="71"/>
    </row>
    <row r="882" spans="1:10" x14ac:dyDescent="0.2">
      <c r="A882" s="34"/>
      <c r="B882" s="34"/>
      <c r="C882" s="34"/>
      <c r="D882" s="34"/>
      <c r="E882" s="34"/>
      <c r="F882" s="34"/>
      <c r="G882" s="34"/>
      <c r="H882" s="34"/>
      <c r="I882" s="34"/>
      <c r="J882" s="71"/>
    </row>
    <row r="883" spans="1:10" x14ac:dyDescent="0.2">
      <c r="A883" s="34"/>
      <c r="B883" s="34"/>
      <c r="C883" s="34"/>
      <c r="D883" s="34"/>
      <c r="E883" s="34"/>
      <c r="F883" s="34"/>
      <c r="G883" s="34"/>
      <c r="H883" s="34"/>
      <c r="I883" s="34"/>
      <c r="J883" s="71"/>
    </row>
    <row r="884" spans="1:10" x14ac:dyDescent="0.2">
      <c r="A884" s="34"/>
      <c r="B884" s="34"/>
      <c r="C884" s="34"/>
      <c r="D884" s="34"/>
      <c r="E884" s="34"/>
      <c r="F884" s="34"/>
      <c r="G884" s="34"/>
      <c r="H884" s="34"/>
      <c r="I884" s="34"/>
      <c r="J884" s="71"/>
    </row>
    <row r="885" spans="1:10" x14ac:dyDescent="0.2">
      <c r="A885" s="34"/>
      <c r="B885" s="34"/>
      <c r="C885" s="34"/>
      <c r="D885" s="34"/>
      <c r="E885" s="34"/>
      <c r="F885" s="34"/>
      <c r="G885" s="34"/>
      <c r="H885" s="34"/>
      <c r="I885" s="34"/>
      <c r="J885" s="71"/>
    </row>
    <row r="886" spans="1:10" x14ac:dyDescent="0.2">
      <c r="A886" s="34"/>
      <c r="B886" s="34"/>
      <c r="C886" s="34"/>
      <c r="D886" s="34"/>
      <c r="E886" s="34"/>
      <c r="F886" s="34"/>
      <c r="G886" s="34"/>
      <c r="H886" s="34"/>
      <c r="I886" s="34"/>
      <c r="J886" s="71"/>
    </row>
    <row r="887" spans="1:10" x14ac:dyDescent="0.2">
      <c r="A887" s="34"/>
      <c r="B887" s="34"/>
      <c r="C887" s="34"/>
      <c r="D887" s="34"/>
      <c r="E887" s="34"/>
      <c r="F887" s="34"/>
      <c r="G887" s="34"/>
      <c r="H887" s="34"/>
      <c r="I887" s="34"/>
      <c r="J887" s="71"/>
    </row>
    <row r="888" spans="1:10" x14ac:dyDescent="0.2">
      <c r="A888" s="34"/>
      <c r="B888" s="34"/>
      <c r="C888" s="34"/>
      <c r="D888" s="34"/>
      <c r="E888" s="34"/>
      <c r="F888" s="34"/>
      <c r="G888" s="34"/>
      <c r="H888" s="34"/>
      <c r="I888" s="34"/>
      <c r="J888" s="71"/>
    </row>
    <row r="889" spans="1:10" x14ac:dyDescent="0.2">
      <c r="A889" s="34"/>
      <c r="B889" s="34"/>
      <c r="C889" s="34"/>
      <c r="D889" s="34"/>
      <c r="E889" s="34"/>
      <c r="F889" s="34"/>
      <c r="G889" s="34"/>
      <c r="H889" s="34"/>
      <c r="I889" s="34"/>
      <c r="J889" s="71"/>
    </row>
    <row r="890" spans="1:10" x14ac:dyDescent="0.2">
      <c r="A890" s="34"/>
      <c r="B890" s="34"/>
      <c r="C890" s="34"/>
      <c r="D890" s="34"/>
      <c r="E890" s="34"/>
      <c r="F890" s="34"/>
      <c r="G890" s="34"/>
      <c r="H890" s="34"/>
      <c r="I890" s="34"/>
      <c r="J890" s="71"/>
    </row>
    <row r="891" spans="1:10" x14ac:dyDescent="0.2">
      <c r="A891" s="34"/>
      <c r="B891" s="34"/>
      <c r="C891" s="34"/>
      <c r="D891" s="34"/>
      <c r="E891" s="34"/>
      <c r="F891" s="34"/>
      <c r="G891" s="34"/>
      <c r="H891" s="34"/>
      <c r="I891" s="34"/>
      <c r="J891" s="71"/>
    </row>
    <row r="892" spans="1:10" x14ac:dyDescent="0.2">
      <c r="A892" s="34"/>
      <c r="B892" s="34"/>
      <c r="C892" s="34"/>
      <c r="D892" s="34"/>
      <c r="E892" s="34"/>
      <c r="F892" s="34"/>
      <c r="G892" s="34"/>
      <c r="H892" s="34"/>
      <c r="I892" s="34"/>
      <c r="J892" s="71"/>
    </row>
    <row r="893" spans="1:10" x14ac:dyDescent="0.2">
      <c r="A893" s="34"/>
      <c r="B893" s="34"/>
      <c r="C893" s="34"/>
      <c r="D893" s="34"/>
      <c r="E893" s="34"/>
      <c r="F893" s="34"/>
      <c r="G893" s="34"/>
      <c r="H893" s="34"/>
      <c r="I893" s="34"/>
      <c r="J893" s="71"/>
    </row>
    <row r="894" spans="1:10" x14ac:dyDescent="0.2">
      <c r="A894" s="34"/>
      <c r="B894" s="34"/>
      <c r="C894" s="34"/>
      <c r="D894" s="34"/>
      <c r="E894" s="34"/>
      <c r="F894" s="34"/>
      <c r="G894" s="34"/>
      <c r="H894" s="34"/>
      <c r="I894" s="34"/>
      <c r="J894" s="71"/>
    </row>
    <row r="895" spans="1:10" x14ac:dyDescent="0.2">
      <c r="A895" s="34"/>
      <c r="B895" s="34"/>
      <c r="C895" s="34"/>
      <c r="D895" s="34"/>
      <c r="E895" s="34"/>
      <c r="F895" s="34"/>
      <c r="G895" s="34"/>
      <c r="H895" s="73"/>
      <c r="I895" s="74"/>
      <c r="J895" s="71"/>
    </row>
    <row r="896" spans="1:10" x14ac:dyDescent="0.2">
      <c r="A896" s="34"/>
      <c r="B896" s="34"/>
      <c r="C896" s="34"/>
      <c r="D896" s="34"/>
      <c r="E896" s="34"/>
      <c r="F896" s="34"/>
      <c r="G896" s="34"/>
      <c r="H896" s="73"/>
      <c r="I896" s="74"/>
      <c r="J896" s="71"/>
    </row>
    <row r="897" spans="1:10" ht="14.25" customHeight="1" x14ac:dyDescent="0.2">
      <c r="A897" s="34"/>
      <c r="B897" s="34"/>
      <c r="C897" s="34"/>
      <c r="D897" s="34"/>
      <c r="E897" s="34"/>
      <c r="F897" s="34"/>
      <c r="G897" s="34"/>
      <c r="H897" s="73"/>
      <c r="I897" s="74"/>
      <c r="J897" s="71"/>
    </row>
    <row r="898" spans="1:10" x14ac:dyDescent="0.2">
      <c r="A898" s="34"/>
      <c r="B898" s="34"/>
      <c r="C898" s="34"/>
      <c r="D898" s="34"/>
      <c r="E898" s="34"/>
      <c r="F898" s="34"/>
      <c r="G898" s="34"/>
      <c r="H898" s="73"/>
      <c r="I898" s="74"/>
      <c r="J898" s="71"/>
    </row>
    <row r="899" spans="1:10" x14ac:dyDescent="0.2">
      <c r="A899" s="34"/>
      <c r="B899" s="34"/>
      <c r="C899" s="34"/>
      <c r="D899" s="34"/>
      <c r="E899" s="34"/>
      <c r="F899" s="34"/>
      <c r="G899" s="34"/>
      <c r="H899" s="34"/>
      <c r="I899" s="34"/>
      <c r="J899" s="71"/>
    </row>
    <row r="900" spans="1:10" x14ac:dyDescent="0.2">
      <c r="A900" s="34"/>
      <c r="B900" s="34"/>
      <c r="C900" s="34"/>
      <c r="D900" s="34"/>
      <c r="E900" s="34"/>
      <c r="F900" s="34"/>
      <c r="G900" s="34"/>
      <c r="H900" s="34"/>
      <c r="I900" s="34"/>
      <c r="J900" s="71"/>
    </row>
    <row r="901" spans="1:10" x14ac:dyDescent="0.2">
      <c r="A901" s="34"/>
      <c r="B901" s="34"/>
      <c r="C901" s="34"/>
      <c r="D901" s="34"/>
      <c r="E901" s="34"/>
      <c r="F901" s="34"/>
      <c r="G901" s="34"/>
      <c r="H901" s="34"/>
      <c r="I901" s="34"/>
      <c r="J901" s="75"/>
    </row>
    <row r="902" spans="1:10" x14ac:dyDescent="0.2">
      <c r="A902" s="34"/>
      <c r="B902" s="34"/>
      <c r="C902" s="34"/>
      <c r="D902" s="34"/>
      <c r="E902" s="34"/>
      <c r="F902" s="34"/>
      <c r="G902" s="34"/>
      <c r="H902" s="34"/>
      <c r="I902" s="34"/>
      <c r="J902" s="75"/>
    </row>
    <row r="903" spans="1:10" ht="14.25" customHeight="1" x14ac:dyDescent="0.2">
      <c r="A903" s="34"/>
      <c r="B903" s="34"/>
      <c r="C903" s="34"/>
      <c r="D903" s="34"/>
      <c r="E903" s="34"/>
      <c r="F903" s="34"/>
      <c r="G903" s="34"/>
      <c r="H903" s="34"/>
      <c r="I903" s="34"/>
      <c r="J903" s="75"/>
    </row>
    <row r="904" spans="1:10" x14ac:dyDescent="0.2">
      <c r="A904" s="34"/>
      <c r="B904" s="34"/>
      <c r="C904" s="34"/>
      <c r="D904" s="34"/>
      <c r="E904" s="34"/>
      <c r="F904" s="34"/>
      <c r="G904" s="34"/>
      <c r="H904" s="34"/>
      <c r="I904" s="34"/>
      <c r="J904" s="75"/>
    </row>
    <row r="905" spans="1:10" x14ac:dyDescent="0.2">
      <c r="A905" s="34"/>
      <c r="B905" s="34"/>
      <c r="C905" s="34"/>
      <c r="D905" s="34"/>
      <c r="E905" s="34"/>
      <c r="F905" s="34"/>
      <c r="G905" s="34"/>
      <c r="H905" s="34"/>
      <c r="I905" s="34"/>
      <c r="J905" s="75"/>
    </row>
    <row r="906" spans="1:10" x14ac:dyDescent="0.2">
      <c r="A906" s="34"/>
      <c r="B906" s="34"/>
      <c r="C906" s="34"/>
      <c r="D906" s="34"/>
      <c r="E906" s="34"/>
      <c r="F906" s="34"/>
      <c r="G906" s="34"/>
      <c r="H906" s="34"/>
      <c r="I906" s="34"/>
      <c r="J906" s="75"/>
    </row>
    <row r="907" spans="1:10" x14ac:dyDescent="0.2">
      <c r="A907" s="34"/>
      <c r="B907" s="34"/>
      <c r="C907" s="34"/>
      <c r="D907" s="34"/>
      <c r="E907" s="34"/>
      <c r="F907" s="34"/>
      <c r="G907" s="34"/>
      <c r="H907" s="34"/>
      <c r="I907" s="34"/>
      <c r="J907" s="75"/>
    </row>
    <row r="908" spans="1:10" x14ac:dyDescent="0.2">
      <c r="A908" s="34"/>
      <c r="B908" s="34"/>
      <c r="C908" s="34"/>
      <c r="D908" s="34"/>
      <c r="E908" s="34"/>
      <c r="F908" s="34"/>
      <c r="G908" s="34"/>
      <c r="H908" s="34"/>
      <c r="I908" s="34"/>
      <c r="J908" s="75"/>
    </row>
    <row r="909" spans="1:10" x14ac:dyDescent="0.2">
      <c r="A909" s="34"/>
      <c r="B909" s="34"/>
      <c r="C909" s="34"/>
      <c r="D909" s="34"/>
      <c r="E909" s="34"/>
      <c r="F909" s="34"/>
      <c r="G909" s="34"/>
      <c r="H909" s="34"/>
      <c r="I909" s="34"/>
      <c r="J909" s="75"/>
    </row>
    <row r="910" spans="1:10" x14ac:dyDescent="0.2">
      <c r="A910" s="34"/>
      <c r="B910" s="34"/>
      <c r="C910" s="34"/>
      <c r="D910" s="34"/>
      <c r="E910" s="34"/>
      <c r="F910" s="34"/>
      <c r="G910" s="34"/>
      <c r="H910" s="34"/>
      <c r="I910" s="34"/>
      <c r="J910" s="75"/>
    </row>
    <row r="911" spans="1:10" ht="14.25" customHeight="1" x14ac:dyDescent="0.2">
      <c r="A911" s="34"/>
      <c r="B911" s="34"/>
      <c r="C911" s="34"/>
      <c r="D911" s="34"/>
      <c r="E911" s="34"/>
      <c r="F911" s="34"/>
      <c r="G911" s="34"/>
      <c r="H911" s="34"/>
      <c r="I911" s="34"/>
      <c r="J911" s="75"/>
    </row>
    <row r="912" spans="1:10" x14ac:dyDescent="0.2">
      <c r="A912" s="34"/>
      <c r="B912" s="34"/>
      <c r="C912" s="34"/>
      <c r="D912" s="34"/>
      <c r="E912" s="34"/>
      <c r="F912" s="70"/>
      <c r="G912" s="70"/>
      <c r="H912" s="34"/>
      <c r="I912" s="34"/>
      <c r="J912" s="71"/>
    </row>
    <row r="913" spans="1:10" x14ac:dyDescent="0.2">
      <c r="A913" s="34"/>
      <c r="B913" s="34"/>
      <c r="C913" s="34"/>
      <c r="D913" s="34"/>
      <c r="E913" s="34"/>
      <c r="F913" s="70"/>
      <c r="G913" s="70"/>
      <c r="H913" s="34"/>
      <c r="I913" s="34"/>
      <c r="J913" s="71"/>
    </row>
    <row r="914" spans="1:10" x14ac:dyDescent="0.2">
      <c r="A914" s="34"/>
      <c r="B914" s="34"/>
      <c r="C914" s="34"/>
      <c r="D914" s="34"/>
      <c r="E914" s="34"/>
      <c r="F914" s="70"/>
      <c r="G914" s="70"/>
      <c r="H914" s="34"/>
      <c r="I914" s="34"/>
      <c r="J914" s="71"/>
    </row>
    <row r="915" spans="1:10" x14ac:dyDescent="0.2">
      <c r="D915" s="34"/>
      <c r="E915" s="34"/>
      <c r="J915" s="72"/>
    </row>
    <row r="916" spans="1:10" x14ac:dyDescent="0.2">
      <c r="D916" s="34"/>
      <c r="E916" s="34"/>
      <c r="J916" s="72"/>
    </row>
    <row r="917" spans="1:10" x14ac:dyDescent="0.2">
      <c r="D917" s="34"/>
      <c r="E917" s="34"/>
      <c r="J917" s="72"/>
    </row>
    <row r="918" spans="1:10" x14ac:dyDescent="0.2">
      <c r="D918" s="34"/>
      <c r="E918" s="34"/>
      <c r="J918" s="72"/>
    </row>
    <row r="919" spans="1:10" x14ac:dyDescent="0.2">
      <c r="D919" s="34"/>
      <c r="E919" s="34"/>
      <c r="J919" s="72"/>
    </row>
    <row r="920" spans="1:10" x14ac:dyDescent="0.2">
      <c r="D920" s="34"/>
      <c r="E920" s="34"/>
      <c r="J920" s="72"/>
    </row>
    <row r="921" spans="1:10" x14ac:dyDescent="0.2">
      <c r="D921" s="34"/>
      <c r="E921" s="34"/>
      <c r="J921" s="72"/>
    </row>
    <row r="922" spans="1:10" x14ac:dyDescent="0.2">
      <c r="D922" s="34"/>
      <c r="E922" s="34"/>
      <c r="J922" s="72"/>
    </row>
    <row r="923" spans="1:10" x14ac:dyDescent="0.2">
      <c r="D923" s="34"/>
      <c r="E923" s="34"/>
      <c r="J923" s="72"/>
    </row>
    <row r="924" spans="1:10" x14ac:dyDescent="0.2">
      <c r="A924" s="34"/>
      <c r="B924" s="34"/>
      <c r="C924" s="34"/>
      <c r="D924" s="70"/>
      <c r="E924" s="70"/>
      <c r="F924" s="70"/>
      <c r="G924" s="70"/>
      <c r="H924" s="34"/>
      <c r="I924" s="70"/>
      <c r="J924" s="71"/>
    </row>
    <row r="925" spans="1:10" x14ac:dyDescent="0.2">
      <c r="A925" s="34"/>
      <c r="B925" s="34"/>
      <c r="C925" s="34"/>
      <c r="D925" s="70"/>
      <c r="E925" s="70"/>
      <c r="F925" s="70"/>
      <c r="G925" s="70"/>
      <c r="H925" s="34"/>
      <c r="I925" s="70"/>
      <c r="J925" s="71"/>
    </row>
    <row r="926" spans="1:10" x14ac:dyDescent="0.2">
      <c r="A926" s="34"/>
      <c r="B926" s="34"/>
      <c r="C926" s="34"/>
      <c r="D926" s="70"/>
      <c r="E926" s="70"/>
      <c r="F926" s="70"/>
      <c r="G926" s="70"/>
      <c r="H926" s="34"/>
      <c r="I926" s="70"/>
      <c r="J926" s="71"/>
    </row>
    <row r="927" spans="1:10" ht="14.25" customHeight="1" x14ac:dyDescent="0.2">
      <c r="A927" s="34"/>
      <c r="B927" s="34"/>
      <c r="C927" s="34"/>
      <c r="D927" s="70"/>
      <c r="E927" s="70"/>
      <c r="F927" s="70"/>
      <c r="G927" s="70"/>
      <c r="H927" s="34"/>
      <c r="I927" s="70"/>
      <c r="J927" s="71"/>
    </row>
    <row r="928" spans="1:10" x14ac:dyDescent="0.2">
      <c r="A928" s="34"/>
      <c r="B928" s="34"/>
      <c r="C928" s="34"/>
      <c r="D928" s="70"/>
      <c r="E928" s="70"/>
      <c r="F928" s="70"/>
      <c r="G928" s="70"/>
      <c r="H928" s="34"/>
      <c r="I928" s="70"/>
      <c r="J928" s="71"/>
    </row>
    <row r="929" spans="1:10" x14ac:dyDescent="0.2">
      <c r="A929" s="34"/>
      <c r="B929" s="34"/>
      <c r="C929" s="34"/>
      <c r="D929" s="70"/>
      <c r="E929" s="70"/>
      <c r="F929" s="70"/>
      <c r="G929" s="70"/>
      <c r="H929" s="34"/>
      <c r="I929" s="70"/>
      <c r="J929" s="71"/>
    </row>
    <row r="930" spans="1:10" x14ac:dyDescent="0.2">
      <c r="A930" s="34"/>
      <c r="B930" s="34"/>
      <c r="C930" s="34"/>
      <c r="D930" s="70"/>
      <c r="E930" s="70"/>
      <c r="F930" s="70"/>
      <c r="G930" s="70"/>
      <c r="H930" s="34"/>
      <c r="I930" s="70"/>
      <c r="J930" s="71"/>
    </row>
    <row r="931" spans="1:10" x14ac:dyDescent="0.2">
      <c r="A931" s="34"/>
      <c r="B931" s="34"/>
      <c r="C931" s="34"/>
      <c r="D931" s="70"/>
      <c r="E931" s="70"/>
      <c r="F931" s="70"/>
      <c r="G931" s="70"/>
      <c r="H931" s="34"/>
      <c r="I931" s="70"/>
      <c r="J931" s="71"/>
    </row>
    <row r="932" spans="1:10" ht="14.25" customHeight="1" x14ac:dyDescent="0.2">
      <c r="A932" s="34"/>
      <c r="B932" s="34"/>
      <c r="C932" s="34"/>
      <c r="D932" s="70"/>
      <c r="E932" s="70"/>
      <c r="F932" s="70"/>
      <c r="G932" s="70"/>
      <c r="H932" s="34"/>
      <c r="I932" s="70"/>
      <c r="J932" s="71"/>
    </row>
    <row r="933" spans="1:10" x14ac:dyDescent="0.2">
      <c r="A933" s="34"/>
      <c r="B933" s="34"/>
      <c r="C933" s="34"/>
      <c r="D933" s="34"/>
      <c r="E933" s="34"/>
      <c r="F933" s="70"/>
      <c r="G933" s="70"/>
      <c r="H933" s="34"/>
      <c r="I933" s="70"/>
      <c r="J933" s="71"/>
    </row>
    <row r="934" spans="1:10" x14ac:dyDescent="0.2">
      <c r="A934" s="34"/>
      <c r="B934" s="34"/>
      <c r="C934" s="34"/>
      <c r="D934" s="34"/>
      <c r="E934" s="34"/>
      <c r="F934" s="70"/>
      <c r="G934" s="70"/>
      <c r="H934" s="34"/>
      <c r="I934" s="70"/>
      <c r="J934" s="71"/>
    </row>
    <row r="935" spans="1:10" x14ac:dyDescent="0.2">
      <c r="A935" s="34"/>
      <c r="B935" s="34"/>
      <c r="C935" s="34"/>
      <c r="D935" s="34"/>
      <c r="E935" s="34"/>
      <c r="F935" s="70"/>
      <c r="G935" s="70"/>
      <c r="H935" s="34"/>
      <c r="I935" s="70"/>
      <c r="J935" s="71"/>
    </row>
    <row r="936" spans="1:10" x14ac:dyDescent="0.2">
      <c r="A936" s="34"/>
      <c r="B936" s="34"/>
      <c r="C936" s="34"/>
      <c r="D936" s="70"/>
      <c r="E936" s="70"/>
      <c r="F936" s="70"/>
      <c r="G936" s="70"/>
      <c r="H936" s="34"/>
      <c r="I936" s="70"/>
      <c r="J936" s="71"/>
    </row>
    <row r="937" spans="1:10" x14ac:dyDescent="0.2">
      <c r="A937" s="34"/>
      <c r="B937" s="34"/>
      <c r="C937" s="34"/>
      <c r="D937" s="70"/>
      <c r="E937" s="70"/>
      <c r="F937" s="70"/>
      <c r="G937" s="70"/>
      <c r="H937" s="34"/>
      <c r="I937" s="70"/>
      <c r="J937" s="71"/>
    </row>
    <row r="938" spans="1:10" x14ac:dyDescent="0.2">
      <c r="A938" s="34"/>
      <c r="B938" s="34"/>
      <c r="C938" s="34"/>
      <c r="D938" s="70"/>
      <c r="E938" s="70"/>
      <c r="F938" s="70"/>
      <c r="G938" s="70"/>
      <c r="H938" s="34"/>
      <c r="I938" s="70"/>
      <c r="J938" s="71"/>
    </row>
    <row r="939" spans="1:10" x14ac:dyDescent="0.2">
      <c r="A939" s="34"/>
      <c r="B939" s="34"/>
      <c r="C939" s="34"/>
      <c r="D939" s="70"/>
      <c r="E939" s="70"/>
      <c r="F939" s="70"/>
      <c r="G939" s="70"/>
      <c r="H939" s="34"/>
      <c r="I939" s="76"/>
      <c r="J939" s="71"/>
    </row>
    <row r="940" spans="1:10" x14ac:dyDescent="0.2">
      <c r="A940" s="34"/>
      <c r="B940" s="34"/>
      <c r="C940" s="34"/>
      <c r="D940" s="70"/>
      <c r="E940" s="70"/>
      <c r="F940" s="70"/>
      <c r="G940" s="70"/>
      <c r="H940" s="34"/>
      <c r="I940" s="76"/>
      <c r="J940" s="71"/>
    </row>
    <row r="941" spans="1:10" x14ac:dyDescent="0.2">
      <c r="A941" s="34"/>
      <c r="B941" s="34"/>
      <c r="C941" s="34"/>
      <c r="D941" s="70"/>
      <c r="E941" s="70"/>
      <c r="F941" s="70"/>
      <c r="G941" s="70"/>
      <c r="H941" s="34"/>
      <c r="I941" s="76"/>
      <c r="J941" s="71"/>
    </row>
    <row r="942" spans="1:10" x14ac:dyDescent="0.2">
      <c r="A942" s="34"/>
      <c r="B942" s="34"/>
      <c r="C942" s="34"/>
      <c r="D942" s="70"/>
      <c r="E942" s="70"/>
      <c r="F942" s="70"/>
      <c r="G942" s="70"/>
      <c r="H942" s="34"/>
      <c r="I942" s="76"/>
      <c r="J942" s="71"/>
    </row>
    <row r="943" spans="1:10" x14ac:dyDescent="0.2">
      <c r="A943" s="34"/>
      <c r="B943" s="34"/>
      <c r="C943" s="34"/>
      <c r="D943" s="70"/>
      <c r="E943" s="70"/>
      <c r="F943" s="70"/>
      <c r="G943" s="70"/>
      <c r="H943" s="34"/>
      <c r="I943" s="34"/>
      <c r="J943" s="71"/>
    </row>
    <row r="944" spans="1:10" x14ac:dyDescent="0.2">
      <c r="A944" s="34"/>
      <c r="B944" s="34"/>
      <c r="C944" s="34"/>
      <c r="D944" s="70"/>
      <c r="E944" s="70"/>
      <c r="F944" s="70"/>
      <c r="G944" s="70"/>
      <c r="H944" s="34"/>
      <c r="I944" s="34"/>
      <c r="J944" s="71"/>
    </row>
    <row r="945" spans="1:10" x14ac:dyDescent="0.2">
      <c r="A945" s="34"/>
      <c r="B945" s="34"/>
      <c r="C945" s="34"/>
      <c r="D945" s="70"/>
      <c r="E945" s="70"/>
      <c r="F945" s="70"/>
      <c r="G945" s="70"/>
      <c r="H945" s="34"/>
      <c r="I945" s="34"/>
      <c r="J945" s="71"/>
    </row>
    <row r="946" spans="1:10" x14ac:dyDescent="0.2">
      <c r="A946" s="34"/>
      <c r="B946" s="34"/>
      <c r="C946" s="34"/>
      <c r="D946" s="70"/>
      <c r="E946" s="70"/>
      <c r="F946" s="70"/>
      <c r="G946" s="70"/>
      <c r="H946" s="34"/>
      <c r="I946" s="34"/>
      <c r="J946" s="71"/>
    </row>
    <row r="947" spans="1:10" x14ac:dyDescent="0.2">
      <c r="A947" s="34"/>
      <c r="B947" s="34"/>
      <c r="C947" s="34"/>
      <c r="D947" s="70"/>
      <c r="E947" s="70"/>
      <c r="F947" s="70"/>
      <c r="G947" s="70"/>
      <c r="H947" s="34"/>
      <c r="I947" s="34"/>
      <c r="J947" s="71"/>
    </row>
    <row r="948" spans="1:10" x14ac:dyDescent="0.2">
      <c r="A948" s="34"/>
      <c r="B948" s="34"/>
      <c r="C948" s="34"/>
      <c r="D948" s="70"/>
      <c r="E948" s="70"/>
      <c r="F948" s="70"/>
      <c r="G948" s="70"/>
      <c r="H948" s="34"/>
      <c r="I948" s="34"/>
      <c r="J948" s="71"/>
    </row>
    <row r="949" spans="1:10" ht="14.25" customHeight="1" x14ac:dyDescent="0.2">
      <c r="A949" s="34"/>
      <c r="B949" s="34"/>
      <c r="C949" s="34"/>
      <c r="D949" s="70"/>
      <c r="E949" s="70"/>
      <c r="F949" s="70"/>
      <c r="G949" s="70"/>
      <c r="H949" s="34"/>
      <c r="I949" s="34"/>
      <c r="J949" s="71"/>
    </row>
    <row r="950" spans="1:10" x14ac:dyDescent="0.2">
      <c r="A950" s="34"/>
      <c r="B950" s="34"/>
      <c r="C950" s="34"/>
      <c r="D950" s="70"/>
      <c r="E950" s="70"/>
      <c r="F950" s="70"/>
      <c r="G950" s="70"/>
      <c r="H950" s="34"/>
      <c r="I950" s="34"/>
      <c r="J950" s="71"/>
    </row>
    <row r="951" spans="1:10" x14ac:dyDescent="0.2">
      <c r="A951" s="34"/>
      <c r="B951" s="34"/>
      <c r="C951" s="34"/>
      <c r="D951" s="70"/>
      <c r="E951" s="70"/>
      <c r="F951" s="70"/>
      <c r="G951" s="70"/>
      <c r="H951" s="34"/>
      <c r="I951" s="34"/>
      <c r="J951" s="71"/>
    </row>
    <row r="952" spans="1:10" x14ac:dyDescent="0.2">
      <c r="A952" s="34"/>
      <c r="B952" s="34"/>
      <c r="C952" s="34"/>
      <c r="D952" s="70"/>
      <c r="E952" s="70"/>
      <c r="F952" s="70"/>
      <c r="G952" s="70"/>
      <c r="H952" s="34"/>
      <c r="I952" s="34"/>
      <c r="J952" s="71"/>
    </row>
    <row r="953" spans="1:10" x14ac:dyDescent="0.2">
      <c r="A953" s="34"/>
      <c r="B953" s="34"/>
      <c r="C953" s="34"/>
      <c r="D953" s="70"/>
      <c r="E953" s="70"/>
      <c r="F953" s="70"/>
      <c r="G953" s="70"/>
      <c r="H953" s="34"/>
      <c r="I953" s="34"/>
      <c r="J953" s="71"/>
    </row>
    <row r="954" spans="1:10" x14ac:dyDescent="0.2">
      <c r="A954" s="34"/>
      <c r="B954" s="34"/>
      <c r="C954" s="34"/>
      <c r="D954" s="70"/>
      <c r="E954" s="70"/>
      <c r="F954" s="70"/>
      <c r="G954" s="70"/>
      <c r="H954" s="34"/>
      <c r="I954" s="34"/>
      <c r="J954" s="71"/>
    </row>
    <row r="955" spans="1:10" x14ac:dyDescent="0.2">
      <c r="A955" s="34"/>
      <c r="B955" s="34"/>
      <c r="C955" s="34"/>
      <c r="D955" s="70"/>
      <c r="E955" s="70"/>
      <c r="F955" s="70"/>
      <c r="G955" s="70"/>
      <c r="H955" s="34"/>
      <c r="I955" s="34"/>
      <c r="J955" s="71"/>
    </row>
    <row r="956" spans="1:10" x14ac:dyDescent="0.2">
      <c r="A956" s="34"/>
      <c r="B956" s="34"/>
      <c r="C956" s="34"/>
      <c r="D956" s="70"/>
      <c r="E956" s="70"/>
      <c r="F956" s="70"/>
      <c r="G956" s="70"/>
      <c r="H956" s="34"/>
      <c r="I956" s="34"/>
      <c r="J956" s="71"/>
    </row>
    <row r="957" spans="1:10" x14ac:dyDescent="0.2">
      <c r="A957" s="34"/>
      <c r="B957" s="34"/>
      <c r="C957" s="34"/>
      <c r="D957" s="70"/>
      <c r="E957" s="70"/>
      <c r="F957" s="70"/>
      <c r="G957" s="70"/>
      <c r="H957" s="34"/>
      <c r="I957" s="34"/>
      <c r="J957" s="71"/>
    </row>
    <row r="958" spans="1:10" x14ac:dyDescent="0.2">
      <c r="A958" s="34"/>
      <c r="B958" s="34"/>
      <c r="C958" s="34"/>
      <c r="D958" s="70"/>
      <c r="E958" s="70"/>
      <c r="F958" s="70"/>
      <c r="G958" s="70"/>
      <c r="H958" s="34"/>
      <c r="I958" s="34"/>
      <c r="J958" s="71"/>
    </row>
    <row r="959" spans="1:10" x14ac:dyDescent="0.2">
      <c r="A959" s="34"/>
      <c r="B959" s="34"/>
      <c r="C959" s="34"/>
      <c r="D959" s="70"/>
      <c r="E959" s="70"/>
      <c r="F959" s="70"/>
      <c r="G959" s="70"/>
      <c r="H959" s="34"/>
      <c r="I959" s="34"/>
      <c r="J959" s="71"/>
    </row>
    <row r="960" spans="1:10" x14ac:dyDescent="0.2">
      <c r="A960" s="34"/>
      <c r="B960" s="34"/>
      <c r="C960" s="34"/>
      <c r="D960" s="70"/>
      <c r="E960" s="70"/>
      <c r="F960" s="70"/>
      <c r="G960" s="70"/>
      <c r="H960" s="34"/>
      <c r="I960" s="34"/>
      <c r="J960" s="71"/>
    </row>
    <row r="961" spans="1:10" x14ac:dyDescent="0.2">
      <c r="A961" s="34"/>
      <c r="B961" s="34"/>
      <c r="C961" s="34"/>
      <c r="D961" s="70"/>
      <c r="E961" s="70"/>
      <c r="F961" s="70"/>
      <c r="G961" s="70"/>
      <c r="H961" s="34"/>
      <c r="I961" s="34"/>
      <c r="J961" s="71"/>
    </row>
    <row r="962" spans="1:10" x14ac:dyDescent="0.2">
      <c r="A962" s="34"/>
      <c r="B962" s="34"/>
      <c r="C962" s="34"/>
      <c r="D962" s="70"/>
      <c r="E962" s="70"/>
      <c r="F962" s="70"/>
      <c r="G962" s="70"/>
      <c r="H962" s="34"/>
      <c r="I962" s="34"/>
      <c r="J962" s="71"/>
    </row>
    <row r="963" spans="1:10" x14ac:dyDescent="0.2">
      <c r="A963" s="34"/>
      <c r="B963" s="34"/>
      <c r="C963" s="34"/>
      <c r="D963" s="70"/>
      <c r="E963" s="70"/>
      <c r="F963" s="70"/>
      <c r="G963" s="70"/>
      <c r="H963" s="34"/>
      <c r="I963" s="34"/>
      <c r="J963" s="71"/>
    </row>
    <row r="964" spans="1:10" x14ac:dyDescent="0.2">
      <c r="A964" s="34"/>
      <c r="B964" s="34"/>
      <c r="C964" s="34"/>
      <c r="D964" s="70"/>
      <c r="E964" s="70"/>
      <c r="F964" s="70"/>
      <c r="G964" s="70"/>
      <c r="H964" s="34"/>
      <c r="I964" s="34"/>
      <c r="J964" s="71"/>
    </row>
    <row r="965" spans="1:10" x14ac:dyDescent="0.2">
      <c r="A965" s="34"/>
      <c r="B965" s="34"/>
      <c r="C965" s="34"/>
      <c r="D965" s="70"/>
      <c r="E965" s="70"/>
      <c r="F965" s="70"/>
      <c r="G965" s="70"/>
      <c r="H965" s="34"/>
      <c r="I965" s="34"/>
      <c r="J965" s="71"/>
    </row>
    <row r="966" spans="1:10" x14ac:dyDescent="0.2">
      <c r="A966" s="34"/>
      <c r="B966" s="34"/>
      <c r="C966" s="34"/>
      <c r="D966" s="70"/>
      <c r="E966" s="70"/>
      <c r="F966" s="70"/>
      <c r="G966" s="70"/>
      <c r="H966" s="34"/>
      <c r="I966" s="34"/>
      <c r="J966" s="71"/>
    </row>
    <row r="967" spans="1:10" x14ac:dyDescent="0.2">
      <c r="A967" s="34"/>
      <c r="B967" s="34"/>
      <c r="C967" s="34"/>
      <c r="D967" s="70"/>
      <c r="E967" s="70"/>
      <c r="F967" s="70"/>
      <c r="G967" s="70"/>
      <c r="H967" s="34"/>
      <c r="I967" s="34"/>
      <c r="J967" s="71"/>
    </row>
    <row r="968" spans="1:10" x14ac:dyDescent="0.2">
      <c r="A968" s="34"/>
      <c r="B968" s="34"/>
      <c r="C968" s="34"/>
      <c r="D968" s="70"/>
      <c r="E968" s="70"/>
      <c r="F968" s="70"/>
      <c r="G968" s="70"/>
      <c r="H968" s="34"/>
      <c r="I968" s="34"/>
      <c r="J968" s="71"/>
    </row>
    <row r="969" spans="1:10" x14ac:dyDescent="0.2">
      <c r="A969" s="34"/>
      <c r="B969" s="34"/>
      <c r="C969" s="34"/>
      <c r="D969" s="70"/>
      <c r="E969" s="70"/>
      <c r="F969" s="70"/>
      <c r="G969" s="70"/>
      <c r="H969" s="34"/>
      <c r="I969" s="34"/>
      <c r="J969" s="71"/>
    </row>
    <row r="970" spans="1:10" x14ac:dyDescent="0.2">
      <c r="A970" s="34"/>
      <c r="B970" s="34"/>
      <c r="C970" s="34"/>
      <c r="D970" s="70"/>
      <c r="E970" s="70"/>
      <c r="F970" s="70"/>
      <c r="G970" s="70"/>
      <c r="H970" s="34"/>
      <c r="I970" s="34"/>
      <c r="J970" s="71"/>
    </row>
    <row r="971" spans="1:10" ht="14.25" customHeight="1" x14ac:dyDescent="0.2">
      <c r="A971" s="34"/>
      <c r="B971" s="34"/>
      <c r="C971" s="34"/>
      <c r="D971" s="70"/>
      <c r="E971" s="70"/>
      <c r="F971" s="70"/>
      <c r="G971" s="70"/>
      <c r="H971" s="34"/>
      <c r="I971" s="34"/>
      <c r="J971" s="71"/>
    </row>
    <row r="972" spans="1:10" x14ac:dyDescent="0.2">
      <c r="A972" s="34"/>
      <c r="B972" s="34"/>
      <c r="C972" s="34"/>
      <c r="D972" s="70"/>
      <c r="E972" s="70"/>
      <c r="F972" s="70"/>
      <c r="G972" s="70"/>
      <c r="H972" s="34"/>
      <c r="I972" s="34"/>
      <c r="J972" s="71"/>
    </row>
    <row r="973" spans="1:10" x14ac:dyDescent="0.2">
      <c r="A973" s="34"/>
      <c r="B973" s="34"/>
      <c r="C973" s="34"/>
      <c r="D973" s="70"/>
      <c r="E973" s="70"/>
      <c r="F973" s="70"/>
      <c r="G973" s="70"/>
      <c r="H973" s="34"/>
      <c r="I973" s="34"/>
      <c r="J973" s="71"/>
    </row>
    <row r="974" spans="1:10" x14ac:dyDescent="0.2">
      <c r="A974" s="34"/>
      <c r="B974" s="34"/>
      <c r="C974" s="34"/>
      <c r="D974" s="70"/>
      <c r="E974" s="70"/>
      <c r="F974" s="70"/>
      <c r="G974" s="70"/>
      <c r="H974" s="34"/>
      <c r="I974" s="34"/>
      <c r="J974" s="71"/>
    </row>
    <row r="975" spans="1:10" x14ac:dyDescent="0.2">
      <c r="A975" s="34"/>
      <c r="B975" s="34"/>
      <c r="C975" s="34"/>
      <c r="D975" s="70"/>
      <c r="E975" s="70"/>
      <c r="F975" s="70"/>
      <c r="G975" s="70"/>
      <c r="H975" s="34"/>
      <c r="I975" s="34"/>
      <c r="J975" s="71"/>
    </row>
    <row r="976" spans="1:10" x14ac:dyDescent="0.2">
      <c r="A976" s="34"/>
      <c r="B976" s="34"/>
      <c r="C976" s="34"/>
      <c r="D976" s="70"/>
      <c r="E976" s="70"/>
      <c r="F976" s="70"/>
      <c r="G976" s="70"/>
      <c r="H976" s="34"/>
      <c r="I976" s="34"/>
      <c r="J976" s="71"/>
    </row>
    <row r="977" spans="1:10" x14ac:dyDescent="0.2">
      <c r="A977" s="34"/>
      <c r="B977" s="34"/>
      <c r="C977" s="34"/>
      <c r="D977" s="70"/>
      <c r="E977" s="70"/>
      <c r="F977" s="70"/>
      <c r="G977" s="70"/>
      <c r="H977" s="34"/>
      <c r="I977" s="34"/>
      <c r="J977" s="71"/>
    </row>
    <row r="978" spans="1:10" x14ac:dyDescent="0.2">
      <c r="A978" s="34"/>
      <c r="B978" s="34"/>
      <c r="C978" s="34"/>
      <c r="D978" s="70"/>
      <c r="E978" s="70"/>
      <c r="F978" s="70"/>
      <c r="G978" s="70"/>
      <c r="H978" s="34"/>
      <c r="I978" s="34"/>
      <c r="J978" s="71"/>
    </row>
    <row r="979" spans="1:10" x14ac:dyDescent="0.2">
      <c r="A979" s="34"/>
      <c r="B979" s="34"/>
      <c r="C979" s="34"/>
      <c r="D979" s="70"/>
      <c r="E979" s="70"/>
      <c r="F979" s="70"/>
      <c r="G979" s="70"/>
      <c r="H979" s="34"/>
      <c r="I979" s="34"/>
      <c r="J979" s="71"/>
    </row>
    <row r="980" spans="1:10" x14ac:dyDescent="0.2">
      <c r="A980" s="34"/>
      <c r="B980" s="34"/>
      <c r="C980" s="34"/>
      <c r="D980" s="70"/>
      <c r="E980" s="70"/>
      <c r="F980" s="70"/>
      <c r="G980" s="70"/>
      <c r="H980" s="34"/>
      <c r="I980" s="34"/>
      <c r="J980" s="71"/>
    </row>
    <row r="981" spans="1:10" x14ac:dyDescent="0.2">
      <c r="A981" s="34"/>
      <c r="B981" s="34"/>
      <c r="C981" s="34"/>
      <c r="D981" s="70"/>
      <c r="E981" s="70"/>
      <c r="F981" s="70"/>
      <c r="G981" s="70"/>
      <c r="H981" s="34"/>
      <c r="I981" s="34"/>
      <c r="J981" s="71"/>
    </row>
    <row r="982" spans="1:10" x14ac:dyDescent="0.2">
      <c r="A982" s="34"/>
      <c r="B982" s="34"/>
      <c r="C982" s="34"/>
      <c r="D982" s="70"/>
      <c r="E982" s="70"/>
      <c r="F982" s="70"/>
      <c r="G982" s="70"/>
      <c r="H982" s="34"/>
      <c r="I982" s="34"/>
      <c r="J982" s="71"/>
    </row>
    <row r="983" spans="1:10" x14ac:dyDescent="0.2">
      <c r="A983" s="34"/>
      <c r="B983" s="34"/>
      <c r="C983" s="34"/>
      <c r="D983" s="70"/>
      <c r="E983" s="70"/>
      <c r="F983" s="70"/>
      <c r="G983" s="70"/>
      <c r="H983" s="34"/>
      <c r="I983" s="34"/>
      <c r="J983" s="71"/>
    </row>
    <row r="984" spans="1:10" x14ac:dyDescent="0.2">
      <c r="A984" s="34"/>
      <c r="B984" s="34"/>
      <c r="C984" s="34"/>
      <c r="D984" s="70"/>
      <c r="E984" s="70"/>
      <c r="F984" s="70"/>
      <c r="G984" s="70"/>
      <c r="H984" s="34"/>
      <c r="I984" s="34"/>
      <c r="J984" s="71"/>
    </row>
    <row r="985" spans="1:10" x14ac:dyDescent="0.2">
      <c r="A985" s="34"/>
      <c r="B985" s="34"/>
      <c r="C985" s="34"/>
      <c r="D985" s="70"/>
      <c r="E985" s="70"/>
      <c r="F985" s="70"/>
      <c r="G985" s="70"/>
      <c r="H985" s="34"/>
      <c r="I985" s="34"/>
      <c r="J985" s="71"/>
    </row>
    <row r="986" spans="1:10" x14ac:dyDescent="0.2">
      <c r="A986" s="34"/>
      <c r="B986" s="34"/>
      <c r="C986" s="34"/>
      <c r="D986" s="70"/>
      <c r="E986" s="70"/>
      <c r="F986" s="70"/>
      <c r="G986" s="70"/>
      <c r="H986" s="34"/>
      <c r="I986" s="34"/>
      <c r="J986" s="71"/>
    </row>
    <row r="987" spans="1:10" x14ac:dyDescent="0.2">
      <c r="A987" s="34"/>
      <c r="B987" s="34"/>
      <c r="C987" s="34"/>
      <c r="D987" s="70"/>
      <c r="E987" s="70"/>
      <c r="F987" s="70"/>
      <c r="G987" s="70"/>
      <c r="H987" s="34"/>
      <c r="I987" s="34"/>
      <c r="J987" s="71"/>
    </row>
    <row r="988" spans="1:10" x14ac:dyDescent="0.2">
      <c r="A988" s="34"/>
      <c r="B988" s="34"/>
      <c r="C988" s="34"/>
      <c r="D988" s="70"/>
      <c r="E988" s="70"/>
      <c r="F988" s="70"/>
      <c r="G988" s="70"/>
      <c r="H988" s="34"/>
      <c r="I988" s="34"/>
      <c r="J988" s="71"/>
    </row>
    <row r="989" spans="1:10" x14ac:dyDescent="0.2">
      <c r="A989" s="34"/>
      <c r="B989" s="34"/>
      <c r="C989" s="34"/>
      <c r="D989" s="70"/>
      <c r="E989" s="70"/>
      <c r="F989" s="70"/>
      <c r="G989" s="70"/>
      <c r="H989" s="34"/>
      <c r="I989" s="34"/>
      <c r="J989" s="71"/>
    </row>
    <row r="990" spans="1:10" x14ac:dyDescent="0.2">
      <c r="A990" s="34"/>
      <c r="B990" s="34"/>
      <c r="C990" s="34"/>
      <c r="D990" s="70"/>
      <c r="E990" s="70"/>
      <c r="F990" s="70"/>
      <c r="G990" s="70"/>
      <c r="H990" s="34"/>
      <c r="I990" s="34"/>
      <c r="J990" s="71"/>
    </row>
    <row r="991" spans="1:10" x14ac:dyDescent="0.2">
      <c r="A991" s="34"/>
      <c r="B991" s="34"/>
      <c r="C991" s="34"/>
      <c r="D991" s="70"/>
      <c r="E991" s="70"/>
      <c r="F991" s="70"/>
      <c r="G991" s="70"/>
      <c r="H991" s="34"/>
      <c r="I991" s="34"/>
      <c r="J991" s="71"/>
    </row>
    <row r="992" spans="1:10" x14ac:dyDescent="0.2">
      <c r="A992" s="34"/>
      <c r="B992" s="34"/>
      <c r="C992" s="34"/>
      <c r="D992" s="70"/>
      <c r="E992" s="70"/>
      <c r="F992" s="70"/>
      <c r="G992" s="70"/>
      <c r="H992" s="34"/>
      <c r="I992" s="34"/>
      <c r="J992" s="71"/>
    </row>
    <row r="993" spans="1:10" ht="14.25" customHeight="1" x14ac:dyDescent="0.2">
      <c r="A993" s="34"/>
      <c r="B993" s="34"/>
      <c r="C993" s="34"/>
      <c r="D993" s="70"/>
      <c r="E993" s="70"/>
      <c r="F993" s="70"/>
      <c r="G993" s="70"/>
      <c r="H993" s="34"/>
      <c r="I993" s="34"/>
      <c r="J993" s="71"/>
    </row>
    <row r="994" spans="1:10" x14ac:dyDescent="0.2">
      <c r="A994" s="34"/>
      <c r="B994" s="34"/>
      <c r="C994" s="34"/>
      <c r="D994" s="70"/>
      <c r="E994" s="70"/>
      <c r="F994" s="70"/>
      <c r="G994" s="70"/>
      <c r="H994" s="34"/>
      <c r="I994" s="34"/>
      <c r="J994" s="71"/>
    </row>
    <row r="995" spans="1:10" x14ac:dyDescent="0.2">
      <c r="A995" s="34"/>
      <c r="B995" s="34"/>
      <c r="C995" s="34"/>
      <c r="D995" s="70"/>
      <c r="E995" s="70"/>
      <c r="F995" s="70"/>
      <c r="G995" s="70"/>
      <c r="H995" s="34"/>
      <c r="I995" s="34"/>
      <c r="J995" s="71"/>
    </row>
    <row r="996" spans="1:10" x14ac:dyDescent="0.2">
      <c r="A996" s="34"/>
      <c r="B996" s="34"/>
      <c r="C996" s="34"/>
      <c r="D996" s="70"/>
      <c r="E996" s="70"/>
      <c r="F996" s="70"/>
      <c r="G996" s="70"/>
      <c r="H996" s="34"/>
      <c r="I996" s="34"/>
      <c r="J996" s="71"/>
    </row>
    <row r="997" spans="1:10" x14ac:dyDescent="0.2">
      <c r="A997" s="34"/>
      <c r="B997" s="34"/>
      <c r="C997" s="34"/>
      <c r="D997" s="70"/>
      <c r="E997" s="70"/>
      <c r="F997" s="70"/>
      <c r="G997" s="70"/>
      <c r="H997" s="34"/>
      <c r="I997" s="34"/>
      <c r="J997" s="71"/>
    </row>
    <row r="998" spans="1:10" x14ac:dyDescent="0.2">
      <c r="A998" s="34"/>
      <c r="B998" s="34"/>
      <c r="C998" s="34"/>
      <c r="D998" s="70"/>
      <c r="E998" s="70"/>
      <c r="F998" s="70"/>
      <c r="G998" s="70"/>
      <c r="H998" s="34"/>
      <c r="I998" s="34"/>
      <c r="J998" s="71"/>
    </row>
    <row r="999" spans="1:10" x14ac:dyDescent="0.2">
      <c r="A999" s="34"/>
      <c r="B999" s="34"/>
      <c r="C999" s="34"/>
      <c r="D999" s="70"/>
      <c r="E999" s="70"/>
      <c r="F999" s="70"/>
      <c r="G999" s="70"/>
      <c r="H999" s="34"/>
      <c r="I999" s="34"/>
      <c r="J999" s="71"/>
    </row>
    <row r="1000" spans="1:10" x14ac:dyDescent="0.2">
      <c r="A1000" s="34"/>
      <c r="B1000" s="34"/>
      <c r="C1000" s="34"/>
      <c r="D1000" s="70"/>
      <c r="E1000" s="70"/>
      <c r="F1000" s="70"/>
      <c r="G1000" s="70"/>
      <c r="H1000" s="34"/>
      <c r="I1000" s="34"/>
      <c r="J1000" s="71"/>
    </row>
    <row r="1001" spans="1:10" x14ac:dyDescent="0.2">
      <c r="A1001" s="34"/>
      <c r="B1001" s="34"/>
      <c r="C1001" s="34"/>
      <c r="D1001" s="70"/>
      <c r="E1001" s="70"/>
      <c r="F1001" s="70"/>
      <c r="G1001" s="70"/>
      <c r="H1001" s="34"/>
      <c r="I1001" s="34"/>
      <c r="J1001" s="71"/>
    </row>
    <row r="1002" spans="1:10" x14ac:dyDescent="0.2">
      <c r="A1002" s="34"/>
      <c r="B1002" s="34"/>
      <c r="C1002" s="34"/>
      <c r="D1002" s="70"/>
      <c r="E1002" s="70"/>
      <c r="F1002" s="70"/>
      <c r="G1002" s="70"/>
      <c r="H1002" s="34"/>
      <c r="I1002" s="34"/>
      <c r="J1002" s="71"/>
    </row>
    <row r="1003" spans="1:10" x14ac:dyDescent="0.2">
      <c r="A1003" s="34"/>
      <c r="B1003" s="34"/>
      <c r="C1003" s="34"/>
      <c r="D1003" s="70"/>
      <c r="E1003" s="70"/>
      <c r="F1003" s="70"/>
      <c r="G1003" s="70"/>
      <c r="H1003" s="34"/>
      <c r="I1003" s="34"/>
      <c r="J1003" s="71"/>
    </row>
    <row r="1004" spans="1:10" x14ac:dyDescent="0.2">
      <c r="A1004" s="34"/>
      <c r="B1004" s="34"/>
      <c r="C1004" s="34"/>
      <c r="D1004" s="70"/>
      <c r="E1004" s="70"/>
      <c r="F1004" s="70"/>
      <c r="G1004" s="70"/>
      <c r="H1004" s="34"/>
      <c r="I1004" s="34"/>
      <c r="J1004" s="71"/>
    </row>
    <row r="1005" spans="1:10" x14ac:dyDescent="0.2">
      <c r="A1005" s="34"/>
      <c r="B1005" s="34"/>
      <c r="C1005" s="34"/>
      <c r="D1005" s="70"/>
      <c r="E1005" s="70"/>
      <c r="F1005" s="70"/>
      <c r="G1005" s="70"/>
      <c r="H1005" s="34"/>
      <c r="I1005" s="34"/>
      <c r="J1005" s="71"/>
    </row>
    <row r="1006" spans="1:10" x14ac:dyDescent="0.2">
      <c r="A1006" s="34"/>
      <c r="B1006" s="34"/>
      <c r="C1006" s="34"/>
      <c r="D1006" s="70"/>
      <c r="E1006" s="70"/>
      <c r="F1006" s="70"/>
      <c r="G1006" s="70"/>
      <c r="H1006" s="34"/>
      <c r="I1006" s="34"/>
      <c r="J1006" s="71"/>
    </row>
    <row r="1007" spans="1:10" x14ac:dyDescent="0.2">
      <c r="A1007" s="34"/>
      <c r="B1007" s="34"/>
      <c r="C1007" s="34"/>
      <c r="D1007" s="70"/>
      <c r="E1007" s="70"/>
      <c r="F1007" s="70"/>
      <c r="G1007" s="70"/>
      <c r="H1007" s="34"/>
      <c r="I1007" s="34"/>
      <c r="J1007" s="71"/>
    </row>
    <row r="1008" spans="1:10" x14ac:dyDescent="0.2">
      <c r="A1008" s="34"/>
      <c r="B1008" s="34"/>
      <c r="C1008" s="34"/>
      <c r="D1008" s="70"/>
      <c r="E1008" s="70"/>
      <c r="F1008" s="70"/>
      <c r="G1008" s="70"/>
      <c r="H1008" s="34"/>
      <c r="I1008" s="34"/>
      <c r="J1008" s="71"/>
    </row>
    <row r="1009" spans="1:10" x14ac:dyDescent="0.2">
      <c r="D1009" s="70"/>
      <c r="E1009" s="70"/>
      <c r="J1009" s="71"/>
    </row>
    <row r="1010" spans="1:10" ht="14.25" customHeight="1" x14ac:dyDescent="0.2">
      <c r="D1010" s="70"/>
      <c r="E1010" s="70"/>
      <c r="J1010" s="71"/>
    </row>
    <row r="1011" spans="1:10" x14ac:dyDescent="0.2">
      <c r="D1011" s="70"/>
      <c r="E1011" s="70"/>
      <c r="J1011" s="71"/>
    </row>
    <row r="1012" spans="1:10" x14ac:dyDescent="0.2">
      <c r="D1012" s="70"/>
      <c r="E1012" s="70"/>
      <c r="J1012" s="71"/>
    </row>
    <row r="1013" spans="1:10" x14ac:dyDescent="0.2">
      <c r="D1013" s="70"/>
      <c r="E1013" s="70"/>
      <c r="J1013" s="71"/>
    </row>
    <row r="1014" spans="1:10" x14ac:dyDescent="0.2">
      <c r="D1014" s="70"/>
      <c r="E1014" s="70"/>
      <c r="J1014" s="71"/>
    </row>
    <row r="1015" spans="1:10" x14ac:dyDescent="0.2">
      <c r="D1015" s="70"/>
      <c r="E1015" s="70"/>
      <c r="J1015" s="71"/>
    </row>
    <row r="1016" spans="1:10" x14ac:dyDescent="0.2">
      <c r="A1016" s="34"/>
      <c r="B1016" s="34"/>
      <c r="C1016" s="34"/>
      <c r="D1016" s="70"/>
      <c r="E1016" s="70"/>
      <c r="F1016" s="70"/>
      <c r="G1016" s="70"/>
      <c r="H1016" s="34"/>
      <c r="I1016" s="34"/>
      <c r="J1016" s="71"/>
    </row>
    <row r="1017" spans="1:10" x14ac:dyDescent="0.2">
      <c r="A1017" s="34"/>
      <c r="B1017" s="34"/>
      <c r="C1017" s="34"/>
      <c r="D1017" s="70"/>
      <c r="E1017" s="70"/>
      <c r="F1017" s="70"/>
      <c r="G1017" s="70"/>
      <c r="H1017" s="34"/>
      <c r="I1017" s="34"/>
      <c r="J1017" s="71"/>
    </row>
    <row r="1018" spans="1:10" x14ac:dyDescent="0.2">
      <c r="A1018" s="34"/>
      <c r="B1018" s="34"/>
      <c r="C1018" s="34"/>
      <c r="D1018" s="70"/>
      <c r="E1018" s="70"/>
      <c r="F1018" s="70"/>
      <c r="G1018" s="70"/>
      <c r="H1018" s="34"/>
      <c r="I1018" s="34"/>
      <c r="J1018" s="71"/>
    </row>
    <row r="1019" spans="1:10" x14ac:dyDescent="0.2">
      <c r="A1019" s="34"/>
      <c r="B1019" s="34"/>
      <c r="C1019" s="34"/>
      <c r="D1019" s="70"/>
      <c r="E1019" s="70"/>
      <c r="F1019" s="70"/>
      <c r="G1019" s="70"/>
      <c r="H1019" s="34"/>
      <c r="I1019" s="34"/>
      <c r="J1019" s="71"/>
    </row>
    <row r="1020" spans="1:10" x14ac:dyDescent="0.2">
      <c r="A1020" s="34"/>
      <c r="B1020" s="34"/>
      <c r="C1020" s="34"/>
      <c r="D1020" s="70"/>
      <c r="E1020" s="70"/>
      <c r="F1020" s="70"/>
      <c r="G1020" s="70"/>
      <c r="H1020" s="34"/>
      <c r="I1020" s="34"/>
      <c r="J1020" s="71"/>
    </row>
    <row r="1021" spans="1:10" x14ac:dyDescent="0.2">
      <c r="A1021" s="34"/>
      <c r="B1021" s="34"/>
      <c r="C1021" s="34"/>
      <c r="D1021" s="70"/>
      <c r="E1021" s="70"/>
      <c r="F1021" s="70"/>
      <c r="G1021" s="70"/>
      <c r="H1021" s="34"/>
      <c r="I1021" s="34"/>
      <c r="J1021" s="71"/>
    </row>
    <row r="1022" spans="1:10" x14ac:dyDescent="0.2">
      <c r="A1022" s="34"/>
      <c r="B1022" s="34"/>
      <c r="C1022" s="34"/>
      <c r="D1022" s="70"/>
      <c r="E1022" s="70"/>
      <c r="F1022" s="70"/>
      <c r="G1022" s="70"/>
      <c r="H1022" s="34"/>
      <c r="I1022" s="34"/>
      <c r="J1022" s="71"/>
    </row>
    <row r="1023" spans="1:10" x14ac:dyDescent="0.2">
      <c r="A1023" s="34"/>
      <c r="B1023" s="34"/>
      <c r="C1023" s="34"/>
      <c r="D1023" s="70"/>
      <c r="E1023" s="70"/>
      <c r="F1023" s="70"/>
      <c r="G1023" s="70"/>
      <c r="H1023" s="34"/>
      <c r="I1023" s="34"/>
      <c r="J1023" s="71"/>
    </row>
    <row r="1024" spans="1:10" x14ac:dyDescent="0.2">
      <c r="A1024" s="34"/>
      <c r="B1024" s="34"/>
      <c r="C1024" s="34"/>
      <c r="D1024" s="70"/>
      <c r="E1024" s="70"/>
      <c r="F1024" s="70"/>
      <c r="G1024" s="70"/>
      <c r="H1024" s="34"/>
      <c r="I1024" s="34"/>
      <c r="J1024" s="71"/>
    </row>
    <row r="1025" spans="1:10" x14ac:dyDescent="0.2">
      <c r="A1025" s="34"/>
      <c r="B1025" s="34"/>
      <c r="C1025" s="34"/>
      <c r="D1025" s="70"/>
      <c r="E1025" s="70"/>
      <c r="F1025" s="70"/>
      <c r="G1025" s="70"/>
      <c r="H1025" s="34"/>
      <c r="I1025" s="34"/>
      <c r="J1025" s="71"/>
    </row>
    <row r="1026" spans="1:10" x14ac:dyDescent="0.2">
      <c r="A1026" s="34"/>
      <c r="B1026" s="34"/>
      <c r="C1026" s="34"/>
      <c r="D1026" s="70"/>
      <c r="E1026" s="70"/>
      <c r="F1026" s="70"/>
      <c r="G1026" s="70"/>
      <c r="H1026" s="34"/>
      <c r="I1026" s="34"/>
      <c r="J1026" s="71"/>
    </row>
    <row r="1027" spans="1:10" x14ac:dyDescent="0.2">
      <c r="D1027" s="70"/>
      <c r="E1027" s="70"/>
      <c r="J1027" s="71"/>
    </row>
    <row r="1028" spans="1:10" x14ac:dyDescent="0.2">
      <c r="D1028" s="70"/>
      <c r="E1028" s="70"/>
      <c r="J1028" s="71"/>
    </row>
    <row r="1029" spans="1:10" x14ac:dyDescent="0.2">
      <c r="D1029" s="70"/>
      <c r="E1029" s="70"/>
      <c r="J1029" s="71"/>
    </row>
    <row r="1030" spans="1:10" x14ac:dyDescent="0.2">
      <c r="A1030" s="34"/>
      <c r="B1030" s="34"/>
      <c r="C1030" s="34"/>
      <c r="D1030" s="70"/>
      <c r="E1030" s="70"/>
      <c r="F1030" s="70"/>
      <c r="G1030" s="70"/>
      <c r="H1030" s="34"/>
      <c r="I1030" s="34"/>
      <c r="J1030" s="71"/>
    </row>
    <row r="1031" spans="1:10" x14ac:dyDescent="0.2">
      <c r="A1031" s="34"/>
      <c r="B1031" s="34"/>
      <c r="C1031" s="34"/>
      <c r="D1031" s="70"/>
      <c r="E1031" s="70"/>
      <c r="F1031" s="70"/>
      <c r="G1031" s="70"/>
      <c r="H1031" s="34"/>
      <c r="I1031" s="34"/>
      <c r="J1031" s="71"/>
    </row>
    <row r="1032" spans="1:10" x14ac:dyDescent="0.2">
      <c r="A1032" s="34"/>
      <c r="B1032" s="34"/>
      <c r="C1032" s="34"/>
      <c r="D1032" s="70"/>
      <c r="E1032" s="70"/>
      <c r="F1032" s="70"/>
      <c r="G1032" s="70"/>
      <c r="H1032" s="34"/>
      <c r="I1032" s="34"/>
      <c r="J1032" s="71"/>
    </row>
    <row r="1033" spans="1:10" x14ac:dyDescent="0.2">
      <c r="A1033" s="34"/>
      <c r="B1033" s="34"/>
      <c r="C1033" s="34"/>
      <c r="D1033" s="70"/>
      <c r="E1033" s="70"/>
      <c r="F1033" s="70"/>
      <c r="G1033" s="70"/>
      <c r="H1033" s="34"/>
      <c r="I1033" s="34"/>
      <c r="J1033" s="71"/>
    </row>
    <row r="1034" spans="1:10" x14ac:dyDescent="0.2">
      <c r="A1034" s="34"/>
      <c r="B1034" s="34"/>
      <c r="C1034" s="34"/>
      <c r="D1034" s="70"/>
      <c r="E1034" s="70"/>
      <c r="F1034" s="70"/>
      <c r="G1034" s="70"/>
      <c r="H1034" s="34"/>
      <c r="I1034" s="34"/>
      <c r="J1034" s="71"/>
    </row>
    <row r="1035" spans="1:10" x14ac:dyDescent="0.2">
      <c r="A1035" s="34"/>
      <c r="B1035" s="34"/>
      <c r="C1035" s="34"/>
      <c r="D1035" s="70"/>
      <c r="E1035" s="70"/>
      <c r="F1035" s="70"/>
      <c r="G1035" s="70"/>
      <c r="H1035" s="34"/>
      <c r="I1035" s="34"/>
      <c r="J1035" s="71"/>
    </row>
    <row r="1036" spans="1:10" x14ac:dyDescent="0.2">
      <c r="A1036" s="34"/>
      <c r="B1036" s="34"/>
      <c r="C1036" s="34"/>
      <c r="D1036" s="70"/>
      <c r="E1036" s="70"/>
      <c r="F1036" s="70"/>
      <c r="G1036" s="70"/>
      <c r="H1036" s="34"/>
      <c r="I1036" s="34"/>
      <c r="J1036" s="71"/>
    </row>
    <row r="1037" spans="1:10" x14ac:dyDescent="0.2">
      <c r="A1037" s="34"/>
      <c r="B1037" s="34"/>
      <c r="C1037" s="34"/>
      <c r="D1037" s="70"/>
      <c r="E1037" s="70"/>
      <c r="F1037" s="70"/>
      <c r="G1037" s="70"/>
      <c r="H1037" s="34"/>
      <c r="I1037" s="34"/>
      <c r="J1037" s="71"/>
    </row>
    <row r="1038" spans="1:10" x14ac:dyDescent="0.2">
      <c r="A1038" s="34"/>
      <c r="B1038" s="34"/>
      <c r="C1038" s="34"/>
      <c r="D1038" s="70"/>
      <c r="E1038" s="70"/>
      <c r="F1038" s="70"/>
      <c r="G1038" s="70"/>
      <c r="H1038" s="34"/>
      <c r="I1038" s="34"/>
      <c r="J1038" s="71"/>
    </row>
    <row r="1039" spans="1:10" x14ac:dyDescent="0.2">
      <c r="A1039" s="34"/>
      <c r="B1039" s="34"/>
      <c r="C1039" s="34"/>
      <c r="D1039" s="70"/>
      <c r="E1039" s="70"/>
      <c r="J1039" s="71"/>
    </row>
    <row r="1040" spans="1:10" x14ac:dyDescent="0.2">
      <c r="A1040" s="34"/>
      <c r="B1040" s="34"/>
      <c r="C1040" s="34"/>
      <c r="D1040" s="70"/>
      <c r="E1040" s="70"/>
      <c r="F1040" s="70"/>
      <c r="G1040" s="70"/>
      <c r="H1040" s="34"/>
      <c r="I1040" s="34"/>
      <c r="J1040" s="71"/>
    </row>
    <row r="1041" spans="1:10" x14ac:dyDescent="0.2">
      <c r="A1041" s="34"/>
      <c r="B1041" s="34"/>
      <c r="C1041" s="34"/>
      <c r="D1041" s="70"/>
      <c r="E1041" s="70"/>
      <c r="F1041" s="70"/>
      <c r="G1041" s="70"/>
      <c r="H1041" s="34"/>
      <c r="I1041" s="34"/>
      <c r="J1041" s="71"/>
    </row>
    <row r="1042" spans="1:10" x14ac:dyDescent="0.2">
      <c r="A1042" s="34"/>
      <c r="B1042" s="34"/>
      <c r="C1042" s="34"/>
      <c r="D1042" s="70"/>
      <c r="E1042" s="70"/>
      <c r="F1042" s="70"/>
      <c r="G1042" s="70"/>
      <c r="H1042" s="34"/>
      <c r="I1042" s="34"/>
      <c r="J1042" s="71"/>
    </row>
    <row r="1043" spans="1:10" x14ac:dyDescent="0.2">
      <c r="A1043" s="34"/>
      <c r="B1043" s="34"/>
      <c r="C1043" s="34"/>
      <c r="D1043" s="70"/>
      <c r="E1043" s="70"/>
      <c r="F1043" s="70"/>
      <c r="G1043" s="70"/>
      <c r="H1043" s="34"/>
      <c r="I1043" s="34"/>
      <c r="J1043" s="71"/>
    </row>
    <row r="1044" spans="1:10" ht="14.25" customHeight="1" x14ac:dyDescent="0.2">
      <c r="A1044" s="34"/>
      <c r="B1044" s="34"/>
      <c r="C1044" s="34"/>
      <c r="D1044" s="70"/>
      <c r="E1044" s="70"/>
      <c r="F1044" s="70"/>
      <c r="G1044" s="70"/>
      <c r="H1044" s="34"/>
      <c r="I1044" s="34"/>
      <c r="J1044" s="71"/>
    </row>
    <row r="1045" spans="1:10" x14ac:dyDescent="0.2">
      <c r="A1045" s="34"/>
      <c r="B1045" s="34"/>
      <c r="C1045" s="34"/>
      <c r="D1045" s="70"/>
      <c r="E1045" s="70"/>
      <c r="F1045" s="70"/>
      <c r="G1045" s="70"/>
      <c r="H1045" s="38"/>
      <c r="I1045" s="34"/>
      <c r="J1045" s="71"/>
    </row>
    <row r="1046" spans="1:10" x14ac:dyDescent="0.2">
      <c r="A1046" s="34"/>
      <c r="B1046" s="34"/>
      <c r="C1046" s="34"/>
      <c r="D1046" s="70"/>
      <c r="E1046" s="70"/>
      <c r="F1046" s="70"/>
      <c r="G1046" s="70"/>
      <c r="H1046" s="38"/>
      <c r="I1046" s="34"/>
      <c r="J1046" s="71"/>
    </row>
    <row r="1047" spans="1:10" x14ac:dyDescent="0.2">
      <c r="A1047" s="34"/>
      <c r="B1047" s="34"/>
      <c r="C1047" s="34"/>
      <c r="D1047" s="70"/>
      <c r="E1047" s="70"/>
      <c r="F1047" s="70"/>
      <c r="G1047" s="70"/>
      <c r="H1047" s="38"/>
      <c r="I1047" s="34"/>
      <c r="J1047" s="71"/>
    </row>
    <row r="1048" spans="1:10" x14ac:dyDescent="0.2">
      <c r="A1048" s="34"/>
      <c r="B1048" s="34"/>
      <c r="C1048" s="34"/>
      <c r="D1048" s="70"/>
      <c r="E1048" s="70"/>
      <c r="F1048" s="70"/>
      <c r="G1048" s="70"/>
      <c r="H1048" s="38"/>
      <c r="I1048" s="34"/>
      <c r="J1048" s="71"/>
    </row>
    <row r="1049" spans="1:10" x14ac:dyDescent="0.2">
      <c r="A1049" s="34"/>
      <c r="B1049" s="34"/>
      <c r="C1049" s="34"/>
      <c r="D1049" s="70"/>
      <c r="E1049" s="70"/>
      <c r="F1049" s="70"/>
      <c r="G1049" s="70"/>
      <c r="H1049" s="38"/>
      <c r="I1049" s="34"/>
      <c r="J1049" s="71"/>
    </row>
    <row r="1050" spans="1:10" x14ac:dyDescent="0.2">
      <c r="A1050" s="34"/>
      <c r="B1050" s="34"/>
      <c r="C1050" s="34"/>
      <c r="D1050" s="34"/>
      <c r="E1050" s="34"/>
      <c r="F1050" s="34"/>
      <c r="G1050" s="34"/>
      <c r="H1050" s="34"/>
      <c r="I1050" s="34"/>
      <c r="J1050" s="71"/>
    </row>
    <row r="1051" spans="1:10" x14ac:dyDescent="0.2">
      <c r="A1051" s="34"/>
      <c r="B1051" s="34"/>
      <c r="C1051" s="34"/>
      <c r="D1051" s="34"/>
      <c r="E1051" s="34"/>
      <c r="F1051" s="34"/>
      <c r="G1051" s="34"/>
      <c r="H1051" s="34"/>
      <c r="I1051" s="34"/>
      <c r="J1051" s="71"/>
    </row>
    <row r="1052" spans="1:10" x14ac:dyDescent="0.2">
      <c r="A1052" s="34"/>
      <c r="B1052" s="34"/>
      <c r="C1052" s="34"/>
      <c r="D1052" s="34"/>
      <c r="E1052" s="34"/>
      <c r="F1052" s="34"/>
      <c r="G1052" s="34"/>
      <c r="H1052" s="34"/>
      <c r="I1052" s="34"/>
      <c r="J1052" s="71"/>
    </row>
    <row r="1053" spans="1:10" x14ac:dyDescent="0.2">
      <c r="A1053" s="34"/>
      <c r="B1053" s="34"/>
      <c r="C1053" s="34"/>
      <c r="D1053" s="34"/>
      <c r="E1053" s="34"/>
      <c r="F1053" s="34"/>
      <c r="G1053" s="34"/>
      <c r="H1053" s="34"/>
      <c r="I1053" s="34"/>
      <c r="J1053" s="71"/>
    </row>
    <row r="1054" spans="1:10" x14ac:dyDescent="0.2">
      <c r="A1054" s="34"/>
      <c r="B1054" s="34"/>
      <c r="C1054" s="34"/>
      <c r="D1054" s="34"/>
      <c r="E1054" s="34"/>
      <c r="F1054" s="34"/>
      <c r="G1054" s="34"/>
      <c r="H1054" s="34"/>
      <c r="I1054" s="34"/>
      <c r="J1054" s="71"/>
    </row>
    <row r="1055" spans="1:10" x14ac:dyDescent="0.2">
      <c r="A1055" s="34"/>
      <c r="B1055" s="34"/>
      <c r="C1055" s="34"/>
      <c r="D1055" s="34"/>
      <c r="E1055" s="34"/>
      <c r="F1055" s="34"/>
      <c r="G1055" s="34"/>
      <c r="H1055" s="34"/>
      <c r="I1055" s="34"/>
      <c r="J1055" s="71"/>
    </row>
    <row r="1056" spans="1:10" ht="14.25" customHeight="1" x14ac:dyDescent="0.2">
      <c r="A1056" s="34"/>
      <c r="B1056" s="34"/>
      <c r="C1056" s="34"/>
      <c r="D1056" s="34"/>
      <c r="E1056" s="34"/>
      <c r="F1056" s="34"/>
      <c r="G1056" s="34"/>
      <c r="H1056" s="34"/>
      <c r="I1056" s="34"/>
      <c r="J1056" s="71"/>
    </row>
    <row r="1057" spans="1:10" x14ac:dyDescent="0.2">
      <c r="A1057" s="34"/>
      <c r="B1057" s="34"/>
      <c r="C1057" s="34"/>
      <c r="D1057" s="34"/>
      <c r="E1057" s="34"/>
      <c r="F1057" s="34"/>
      <c r="G1057" s="34"/>
      <c r="H1057" s="34"/>
      <c r="I1057" s="34"/>
      <c r="J1057" s="71"/>
    </row>
    <row r="1058" spans="1:10" x14ac:dyDescent="0.2">
      <c r="A1058" s="34"/>
      <c r="B1058" s="34"/>
      <c r="C1058" s="34"/>
      <c r="D1058" s="34"/>
      <c r="E1058" s="34"/>
      <c r="F1058" s="34"/>
      <c r="G1058" s="34"/>
      <c r="H1058" s="34"/>
      <c r="I1058" s="34"/>
      <c r="J1058" s="71"/>
    </row>
    <row r="1059" spans="1:10" x14ac:dyDescent="0.2">
      <c r="A1059" s="34"/>
      <c r="B1059" s="34"/>
      <c r="C1059" s="34"/>
      <c r="D1059" s="34"/>
      <c r="E1059" s="34"/>
      <c r="F1059" s="34"/>
      <c r="G1059" s="34"/>
      <c r="H1059" s="34"/>
      <c r="I1059" s="34"/>
      <c r="J1059" s="71"/>
    </row>
    <row r="1060" spans="1:10" x14ac:dyDescent="0.2">
      <c r="A1060" s="34"/>
      <c r="B1060" s="34"/>
      <c r="C1060" s="34"/>
      <c r="D1060" s="34"/>
      <c r="E1060" s="34"/>
      <c r="F1060" s="34"/>
      <c r="G1060" s="34"/>
      <c r="H1060" s="34"/>
      <c r="I1060" s="34"/>
      <c r="J1060" s="71"/>
    </row>
    <row r="1061" spans="1:10" x14ac:dyDescent="0.2">
      <c r="A1061" s="34"/>
      <c r="B1061" s="34"/>
      <c r="C1061" s="34"/>
      <c r="D1061" s="34"/>
      <c r="E1061" s="34"/>
      <c r="F1061" s="34"/>
      <c r="G1061" s="34"/>
      <c r="H1061" s="34"/>
      <c r="I1061" s="34"/>
      <c r="J1061" s="71"/>
    </row>
    <row r="1062" spans="1:10" x14ac:dyDescent="0.2">
      <c r="A1062" s="34"/>
      <c r="B1062" s="34"/>
      <c r="C1062" s="34"/>
      <c r="D1062" s="34"/>
      <c r="E1062" s="34"/>
      <c r="F1062" s="34"/>
      <c r="G1062" s="34"/>
      <c r="H1062" s="34"/>
      <c r="I1062" s="34"/>
      <c r="J1062" s="71"/>
    </row>
    <row r="1063" spans="1:10" x14ac:dyDescent="0.2">
      <c r="A1063" s="77"/>
      <c r="B1063" s="77"/>
      <c r="C1063" s="77"/>
      <c r="D1063" s="34"/>
      <c r="E1063" s="34"/>
      <c r="F1063" s="34"/>
      <c r="G1063" s="70"/>
      <c r="H1063" s="34"/>
      <c r="I1063" s="34"/>
      <c r="J1063" s="71"/>
    </row>
    <row r="1064" spans="1:10" x14ac:dyDescent="0.2">
      <c r="A1064" s="77"/>
      <c r="B1064" s="77"/>
      <c r="C1064" s="77"/>
      <c r="D1064" s="34"/>
      <c r="E1064" s="34"/>
      <c r="F1064" s="34"/>
      <c r="G1064" s="70"/>
      <c r="H1064" s="34"/>
      <c r="I1064" s="34"/>
      <c r="J1064" s="71"/>
    </row>
    <row r="1065" spans="1:10" x14ac:dyDescent="0.2">
      <c r="A1065" s="77"/>
      <c r="B1065" s="77"/>
      <c r="C1065" s="77"/>
      <c r="D1065" s="34"/>
      <c r="E1065" s="34"/>
      <c r="F1065" s="34"/>
      <c r="G1065" s="70"/>
      <c r="H1065" s="34"/>
      <c r="I1065" s="34"/>
      <c r="J1065" s="71"/>
    </row>
    <row r="1066" spans="1:10" x14ac:dyDescent="0.2">
      <c r="A1066" s="77"/>
      <c r="B1066" s="77"/>
      <c r="C1066" s="77"/>
      <c r="D1066" s="34"/>
      <c r="E1066" s="34"/>
      <c r="F1066" s="34"/>
      <c r="G1066" s="70"/>
      <c r="H1066" s="34"/>
      <c r="I1066" s="34"/>
      <c r="J1066" s="71"/>
    </row>
    <row r="1067" spans="1:10" x14ac:dyDescent="0.2">
      <c r="A1067" s="77"/>
      <c r="B1067" s="77"/>
      <c r="C1067" s="77"/>
      <c r="D1067" s="34"/>
      <c r="E1067" s="34"/>
      <c r="F1067" s="34"/>
      <c r="G1067" s="70"/>
      <c r="H1067" s="38"/>
      <c r="I1067" s="34"/>
      <c r="J1067" s="71"/>
    </row>
    <row r="1068" spans="1:10" x14ac:dyDescent="0.2">
      <c r="A1068" s="77"/>
      <c r="B1068" s="77"/>
      <c r="C1068" s="77"/>
      <c r="D1068" s="34"/>
      <c r="E1068" s="34"/>
      <c r="F1068" s="34"/>
      <c r="G1068" s="70"/>
      <c r="H1068" s="38"/>
      <c r="I1068" s="34"/>
      <c r="J1068" s="71"/>
    </row>
    <row r="1069" spans="1:10" x14ac:dyDescent="0.2">
      <c r="A1069" s="77"/>
      <c r="B1069" s="77"/>
      <c r="C1069" s="77"/>
      <c r="D1069" s="78"/>
      <c r="E1069" s="78"/>
      <c r="F1069" s="78"/>
      <c r="G1069" s="79"/>
      <c r="H1069" s="34"/>
      <c r="I1069" s="34"/>
      <c r="J1069" s="71"/>
    </row>
    <row r="1070" spans="1:10" x14ac:dyDescent="0.2">
      <c r="A1070" s="77"/>
      <c r="B1070" s="77"/>
      <c r="C1070" s="77"/>
      <c r="D1070" s="78"/>
      <c r="E1070" s="78"/>
      <c r="F1070" s="78"/>
      <c r="G1070" s="79"/>
      <c r="H1070" s="34"/>
      <c r="I1070" s="34"/>
      <c r="J1070" s="71"/>
    </row>
    <row r="1071" spans="1:10" x14ac:dyDescent="0.2">
      <c r="A1071" s="77"/>
      <c r="B1071" s="77"/>
      <c r="C1071" s="77"/>
      <c r="D1071" s="78"/>
      <c r="E1071" s="78"/>
      <c r="F1071" s="78"/>
      <c r="G1071" s="79"/>
      <c r="H1071" s="34"/>
      <c r="I1071" s="34"/>
      <c r="J1071" s="71"/>
    </row>
    <row r="1072" spans="1:10" x14ac:dyDescent="0.2">
      <c r="A1072" s="77"/>
      <c r="B1072" s="77"/>
      <c r="C1072" s="77"/>
      <c r="D1072" s="78"/>
      <c r="E1072" s="78"/>
      <c r="F1072" s="78"/>
      <c r="G1072" s="79"/>
      <c r="H1072" s="34"/>
      <c r="I1072" s="34"/>
      <c r="J1072" s="71"/>
    </row>
    <row r="1073" spans="1:10" x14ac:dyDescent="0.2">
      <c r="A1073" s="77"/>
      <c r="B1073" s="77"/>
      <c r="C1073" s="77"/>
      <c r="D1073" s="78"/>
      <c r="E1073" s="78"/>
      <c r="F1073" s="78"/>
      <c r="G1073" s="79"/>
      <c r="H1073" s="34"/>
      <c r="I1073" s="34"/>
      <c r="J1073" s="71"/>
    </row>
    <row r="1074" spans="1:10" x14ac:dyDescent="0.2">
      <c r="A1074" s="77"/>
      <c r="B1074" s="77"/>
      <c r="C1074" s="77"/>
      <c r="D1074" s="78"/>
      <c r="E1074" s="78"/>
      <c r="F1074" s="78"/>
      <c r="G1074" s="79"/>
      <c r="H1074" s="34"/>
      <c r="I1074" s="34"/>
      <c r="J1074" s="71"/>
    </row>
    <row r="1075" spans="1:10" x14ac:dyDescent="0.2">
      <c r="A1075" s="77"/>
      <c r="B1075" s="77"/>
      <c r="C1075" s="77"/>
      <c r="D1075" s="78"/>
      <c r="E1075" s="78"/>
      <c r="F1075" s="78"/>
      <c r="G1075" s="79"/>
      <c r="H1075" s="34"/>
      <c r="I1075" s="34"/>
      <c r="J1075" s="71"/>
    </row>
    <row r="1076" spans="1:10" x14ac:dyDescent="0.2">
      <c r="A1076" s="77"/>
      <c r="B1076" s="77"/>
      <c r="C1076" s="77"/>
      <c r="D1076" s="78"/>
      <c r="E1076" s="78"/>
      <c r="F1076" s="78"/>
      <c r="G1076" s="79"/>
      <c r="H1076" s="34"/>
      <c r="I1076" s="34"/>
      <c r="J1076" s="71"/>
    </row>
    <row r="1077" spans="1:10" x14ac:dyDescent="0.2">
      <c r="A1077" s="77"/>
      <c r="B1077" s="77"/>
      <c r="C1077" s="77"/>
      <c r="D1077" s="78"/>
      <c r="E1077" s="78"/>
      <c r="F1077" s="78"/>
      <c r="G1077" s="79"/>
      <c r="H1077" s="34"/>
      <c r="I1077" s="34"/>
      <c r="J1077" s="71"/>
    </row>
    <row r="1078" spans="1:10" x14ac:dyDescent="0.2">
      <c r="A1078" s="77"/>
      <c r="B1078" s="77"/>
      <c r="C1078" s="77"/>
      <c r="D1078" s="78"/>
      <c r="E1078" s="78"/>
      <c r="F1078" s="78"/>
      <c r="G1078" s="79"/>
      <c r="H1078" s="34"/>
      <c r="I1078" s="34"/>
      <c r="J1078" s="71"/>
    </row>
    <row r="1079" spans="1:10" x14ac:dyDescent="0.2">
      <c r="A1079" s="77"/>
      <c r="B1079" s="77"/>
      <c r="C1079" s="77"/>
      <c r="D1079" s="78"/>
      <c r="E1079" s="78"/>
      <c r="F1079" s="78"/>
      <c r="G1079" s="79"/>
      <c r="H1079" s="34"/>
      <c r="I1079" s="34"/>
      <c r="J1079" s="71"/>
    </row>
    <row r="1080" spans="1:10" x14ac:dyDescent="0.2">
      <c r="A1080" s="77"/>
      <c r="B1080" s="77"/>
      <c r="C1080" s="77"/>
      <c r="D1080" s="78"/>
      <c r="E1080" s="78"/>
      <c r="F1080" s="78"/>
      <c r="G1080" s="79"/>
      <c r="H1080" s="34"/>
      <c r="I1080" s="34"/>
      <c r="J1080" s="71"/>
    </row>
    <row r="1081" spans="1:10" x14ac:dyDescent="0.2">
      <c r="A1081" s="77"/>
      <c r="B1081" s="77"/>
      <c r="C1081" s="77"/>
      <c r="D1081" s="78"/>
      <c r="E1081" s="78"/>
      <c r="F1081" s="79"/>
      <c r="G1081" s="65"/>
      <c r="H1081" s="34"/>
      <c r="I1081" s="34"/>
      <c r="J1081" s="75"/>
    </row>
    <row r="1082" spans="1:10" x14ac:dyDescent="0.2">
      <c r="A1082" s="77"/>
      <c r="B1082" s="77"/>
      <c r="C1082" s="77"/>
      <c r="D1082" s="78"/>
      <c r="E1082" s="78"/>
      <c r="F1082" s="79"/>
      <c r="G1082" s="65"/>
      <c r="H1082" s="34"/>
      <c r="I1082" s="34"/>
      <c r="J1082" s="75"/>
    </row>
    <row r="1083" spans="1:10" x14ac:dyDescent="0.2">
      <c r="A1083" s="77"/>
      <c r="B1083" s="77"/>
      <c r="C1083" s="77"/>
      <c r="D1083" s="78"/>
      <c r="E1083" s="78"/>
      <c r="F1083" s="79"/>
      <c r="G1083" s="65"/>
      <c r="H1083" s="34"/>
      <c r="I1083" s="34"/>
      <c r="J1083" s="75"/>
    </row>
    <row r="1084" spans="1:10" x14ac:dyDescent="0.2">
      <c r="A1084" s="77"/>
      <c r="B1084" s="77"/>
      <c r="C1084" s="77"/>
      <c r="D1084" s="78"/>
      <c r="E1084" s="78"/>
      <c r="F1084" s="79"/>
      <c r="G1084" s="65"/>
      <c r="H1084" s="34"/>
      <c r="I1084" s="34"/>
      <c r="J1084" s="75"/>
    </row>
    <row r="1085" spans="1:10" x14ac:dyDescent="0.2">
      <c r="A1085" s="77"/>
      <c r="B1085" s="77"/>
      <c r="C1085" s="77"/>
      <c r="D1085" s="78"/>
      <c r="E1085" s="78"/>
      <c r="F1085" s="79"/>
      <c r="G1085" s="65"/>
      <c r="H1085" s="34"/>
      <c r="I1085" s="34"/>
      <c r="J1085" s="75"/>
    </row>
    <row r="1086" spans="1:10" x14ac:dyDescent="0.2">
      <c r="A1086" s="77"/>
      <c r="B1086" s="77"/>
      <c r="C1086" s="77"/>
      <c r="D1086" s="78"/>
      <c r="E1086" s="78"/>
      <c r="F1086" s="79"/>
      <c r="G1086" s="65"/>
      <c r="H1086" s="34"/>
      <c r="I1086" s="34"/>
      <c r="J1086" s="75"/>
    </row>
    <row r="1087" spans="1:10" x14ac:dyDescent="0.2">
      <c r="A1087" s="77"/>
      <c r="B1087" s="77"/>
      <c r="C1087" s="77"/>
      <c r="D1087" s="78"/>
      <c r="E1087" s="78"/>
      <c r="F1087" s="79"/>
      <c r="G1087" s="65"/>
      <c r="H1087" s="34"/>
      <c r="I1087" s="34"/>
      <c r="J1087" s="75"/>
    </row>
    <row r="1088" spans="1:10" x14ac:dyDescent="0.2">
      <c r="A1088" s="77"/>
      <c r="B1088" s="77"/>
      <c r="C1088" s="77"/>
      <c r="D1088" s="78"/>
      <c r="E1088" s="78"/>
      <c r="F1088" s="79"/>
      <c r="G1088" s="65"/>
      <c r="H1088" s="34"/>
      <c r="I1088" s="34"/>
      <c r="J1088" s="75"/>
    </row>
    <row r="1089" spans="1:10" x14ac:dyDescent="0.2">
      <c r="A1089" s="77"/>
      <c r="B1089" s="77"/>
      <c r="C1089" s="77"/>
      <c r="D1089" s="78"/>
      <c r="E1089" s="78"/>
      <c r="F1089" s="79"/>
      <c r="G1089" s="65"/>
      <c r="H1089" s="34"/>
      <c r="I1089" s="34"/>
      <c r="J1089" s="75"/>
    </row>
    <row r="1090" spans="1:10" x14ac:dyDescent="0.2">
      <c r="A1090" s="77"/>
      <c r="B1090" s="77"/>
      <c r="C1090" s="77"/>
      <c r="D1090" s="78"/>
      <c r="E1090" s="78"/>
      <c r="F1090" s="79"/>
      <c r="G1090" s="65"/>
      <c r="H1090" s="34"/>
      <c r="I1090" s="34"/>
      <c r="J1090" s="75"/>
    </row>
    <row r="1091" spans="1:10" x14ac:dyDescent="0.2">
      <c r="A1091" s="77"/>
      <c r="B1091" s="77"/>
      <c r="C1091" s="77"/>
      <c r="D1091" s="78"/>
      <c r="E1091" s="78"/>
      <c r="F1091" s="79"/>
      <c r="G1091" s="65"/>
      <c r="H1091" s="34"/>
      <c r="I1091" s="34"/>
      <c r="J1091" s="75"/>
    </row>
    <row r="1092" spans="1:10" x14ac:dyDescent="0.2">
      <c r="A1092" s="77"/>
      <c r="B1092" s="77"/>
      <c r="C1092" s="77"/>
      <c r="D1092" s="78"/>
      <c r="E1092" s="78"/>
      <c r="F1092" s="79"/>
      <c r="G1092" s="65"/>
      <c r="H1092" s="34"/>
      <c r="I1092" s="34"/>
      <c r="J1092" s="75"/>
    </row>
    <row r="1093" spans="1:10" x14ac:dyDescent="0.2">
      <c r="A1093" s="77"/>
      <c r="B1093" s="77"/>
      <c r="C1093" s="77"/>
      <c r="D1093" s="78"/>
      <c r="E1093" s="78"/>
      <c r="F1093" s="78"/>
      <c r="G1093" s="79"/>
      <c r="H1093" s="34"/>
      <c r="I1093" s="34"/>
      <c r="J1093" s="71"/>
    </row>
    <row r="1094" spans="1:10" x14ac:dyDescent="0.2">
      <c r="A1094" s="77"/>
      <c r="B1094" s="77"/>
      <c r="C1094" s="77"/>
      <c r="D1094" s="78"/>
      <c r="E1094" s="78"/>
      <c r="F1094" s="78"/>
      <c r="G1094" s="79"/>
      <c r="H1094" s="34"/>
      <c r="I1094" s="34"/>
      <c r="J1094" s="71"/>
    </row>
    <row r="1095" spans="1:10" x14ac:dyDescent="0.2">
      <c r="A1095" s="77"/>
      <c r="B1095" s="77"/>
      <c r="C1095" s="77"/>
      <c r="D1095" s="78"/>
      <c r="E1095" s="78"/>
      <c r="F1095" s="78"/>
      <c r="G1095" s="79"/>
      <c r="H1095" s="34"/>
      <c r="I1095" s="34"/>
      <c r="J1095" s="71"/>
    </row>
    <row r="1096" spans="1:10" x14ac:dyDescent="0.2">
      <c r="A1096" s="77"/>
      <c r="B1096" s="77"/>
      <c r="C1096" s="77"/>
      <c r="D1096" s="78"/>
      <c r="E1096" s="78"/>
      <c r="F1096" s="78"/>
      <c r="G1096" s="79"/>
      <c r="H1096" s="34"/>
      <c r="I1096" s="34"/>
      <c r="J1096" s="71"/>
    </row>
    <row r="1097" spans="1:10" x14ac:dyDescent="0.2">
      <c r="A1097" s="77"/>
      <c r="B1097" s="77"/>
      <c r="C1097" s="77"/>
      <c r="D1097" s="78"/>
      <c r="E1097" s="78"/>
      <c r="F1097" s="78"/>
      <c r="G1097" s="79"/>
      <c r="H1097" s="34"/>
      <c r="I1097" s="34"/>
      <c r="J1097" s="71"/>
    </row>
    <row r="1098" spans="1:10" x14ac:dyDescent="0.2">
      <c r="A1098" s="77"/>
      <c r="B1098" s="77"/>
      <c r="C1098" s="77"/>
      <c r="D1098" s="78"/>
      <c r="E1098" s="78"/>
      <c r="F1098" s="78"/>
      <c r="G1098" s="79"/>
      <c r="H1098" s="34"/>
      <c r="I1098" s="34"/>
      <c r="J1098" s="71"/>
    </row>
    <row r="1099" spans="1:10" x14ac:dyDescent="0.2">
      <c r="A1099" s="77"/>
      <c r="B1099" s="77"/>
      <c r="C1099" s="77"/>
      <c r="D1099" s="78"/>
      <c r="E1099" s="78"/>
      <c r="F1099" s="78"/>
      <c r="G1099" s="79"/>
      <c r="H1099" s="43"/>
      <c r="I1099" s="34"/>
      <c r="J1099" s="71"/>
    </row>
    <row r="1100" spans="1:10" x14ac:dyDescent="0.2">
      <c r="A1100" s="77"/>
      <c r="B1100" s="77"/>
      <c r="C1100" s="77"/>
      <c r="D1100" s="78"/>
      <c r="E1100" s="78"/>
      <c r="F1100" s="78"/>
      <c r="G1100" s="79"/>
      <c r="H1100" s="43"/>
      <c r="I1100" s="34"/>
      <c r="J1100" s="71"/>
    </row>
    <row r="1101" spans="1:10" x14ac:dyDescent="0.2">
      <c r="A1101" s="77"/>
      <c r="B1101" s="77"/>
      <c r="C1101" s="77"/>
      <c r="D1101" s="78"/>
      <c r="E1101" s="78"/>
      <c r="F1101" s="78"/>
      <c r="G1101" s="79"/>
      <c r="H1101" s="43"/>
      <c r="I1101" s="34"/>
      <c r="J1101" s="71"/>
    </row>
    <row r="1102" spans="1:10" x14ac:dyDescent="0.2">
      <c r="A1102" s="77"/>
      <c r="B1102" s="77"/>
      <c r="C1102" s="77"/>
      <c r="D1102" s="78"/>
      <c r="E1102" s="78"/>
      <c r="F1102" s="78"/>
      <c r="G1102" s="79"/>
      <c r="H1102" s="43"/>
      <c r="I1102" s="34"/>
      <c r="J1102" s="71"/>
    </row>
    <row r="1103" spans="1:10" x14ac:dyDescent="0.2">
      <c r="A1103" s="77"/>
      <c r="B1103" s="77"/>
      <c r="C1103" s="77"/>
      <c r="D1103" s="78"/>
      <c r="E1103" s="78"/>
      <c r="F1103" s="78"/>
      <c r="G1103" s="79"/>
      <c r="H1103" s="43"/>
      <c r="I1103" s="34"/>
      <c r="J1103" s="71"/>
    </row>
    <row r="1104" spans="1:10" x14ac:dyDescent="0.2">
      <c r="A1104" s="77"/>
      <c r="B1104" s="77"/>
      <c r="C1104" s="77"/>
      <c r="D1104" s="78"/>
      <c r="E1104" s="78"/>
      <c r="F1104" s="78"/>
      <c r="G1104" s="79"/>
      <c r="H1104" s="43"/>
      <c r="I1104" s="34"/>
      <c r="J1104" s="71"/>
    </row>
    <row r="1105" spans="1:10" x14ac:dyDescent="0.2">
      <c r="A1105" s="77"/>
      <c r="B1105" s="77"/>
      <c r="C1105" s="77"/>
      <c r="D1105" s="78"/>
      <c r="E1105" s="78"/>
      <c r="F1105" s="78"/>
      <c r="G1105" s="79"/>
      <c r="H1105" s="43"/>
      <c r="I1105" s="34"/>
      <c r="J1105" s="71"/>
    </row>
    <row r="1106" spans="1:10" x14ac:dyDescent="0.2">
      <c r="A1106" s="77"/>
      <c r="B1106" s="77"/>
      <c r="C1106" s="77"/>
      <c r="D1106" s="78"/>
      <c r="E1106" s="78"/>
      <c r="F1106" s="78"/>
      <c r="G1106" s="79"/>
      <c r="H1106" s="43"/>
      <c r="I1106" s="34"/>
      <c r="J1106" s="71"/>
    </row>
    <row r="1107" spans="1:10" x14ac:dyDescent="0.2">
      <c r="A1107" s="77"/>
      <c r="B1107" s="77"/>
      <c r="C1107" s="77"/>
      <c r="D1107" s="78"/>
      <c r="E1107" s="78"/>
      <c r="F1107" s="78"/>
      <c r="G1107" s="79"/>
      <c r="H1107" s="43"/>
      <c r="I1107" s="34"/>
      <c r="J1107" s="71"/>
    </row>
    <row r="1108" spans="1:10" x14ac:dyDescent="0.2">
      <c r="A1108" s="77"/>
      <c r="B1108" s="77"/>
      <c r="C1108" s="77"/>
      <c r="D1108" s="78"/>
      <c r="E1108" s="78"/>
      <c r="F1108" s="78"/>
      <c r="G1108" s="79"/>
      <c r="H1108" s="43"/>
      <c r="I1108" s="34"/>
      <c r="J1108" s="71"/>
    </row>
    <row r="1109" spans="1:10" x14ac:dyDescent="0.2">
      <c r="A1109" s="77"/>
      <c r="B1109" s="77"/>
      <c r="C1109" s="77"/>
      <c r="D1109" s="43"/>
      <c r="E1109" s="43"/>
      <c r="F1109" s="43"/>
      <c r="G1109" s="66"/>
      <c r="H1109" s="44"/>
      <c r="I1109" s="34"/>
      <c r="J1109" s="71"/>
    </row>
    <row r="1110" spans="1:10" x14ac:dyDescent="0.2">
      <c r="A1110" s="77"/>
      <c r="B1110" s="77"/>
      <c r="C1110" s="77"/>
      <c r="D1110" s="43"/>
      <c r="E1110" s="43"/>
      <c r="F1110" s="43"/>
      <c r="G1110" s="66"/>
      <c r="H1110" s="44"/>
      <c r="I1110" s="34"/>
      <c r="J1110" s="71"/>
    </row>
    <row r="1111" spans="1:10" x14ac:dyDescent="0.2">
      <c r="A1111" s="77"/>
      <c r="B1111" s="77"/>
      <c r="C1111" s="77"/>
      <c r="D1111" s="43"/>
      <c r="E1111" s="43"/>
      <c r="F1111" s="43"/>
      <c r="G1111" s="66"/>
      <c r="H1111" s="44"/>
      <c r="I1111" s="34"/>
      <c r="J1111" s="71"/>
    </row>
    <row r="1112" spans="1:10" x14ac:dyDescent="0.2">
      <c r="A1112" s="77"/>
      <c r="B1112" s="77"/>
      <c r="C1112" s="77"/>
      <c r="D1112" s="43"/>
      <c r="E1112" s="43"/>
      <c r="F1112" s="43"/>
      <c r="G1112" s="66"/>
      <c r="H1112" s="44"/>
      <c r="I1112" s="34"/>
      <c r="J1112" s="71"/>
    </row>
    <row r="1113" spans="1:10" x14ac:dyDescent="0.2">
      <c r="A1113" s="77"/>
      <c r="B1113" s="77"/>
      <c r="C1113" s="77"/>
      <c r="D1113" s="43"/>
      <c r="E1113" s="43"/>
      <c r="F1113" s="43"/>
      <c r="G1113" s="66"/>
      <c r="H1113" s="44"/>
      <c r="I1113" s="34"/>
      <c r="J1113" s="71"/>
    </row>
    <row r="1114" spans="1:10" x14ac:dyDescent="0.2">
      <c r="A1114" s="77"/>
      <c r="B1114" s="77"/>
      <c r="C1114" s="77"/>
      <c r="D1114" s="43"/>
      <c r="E1114" s="43"/>
      <c r="F1114" s="43"/>
      <c r="G1114" s="43"/>
      <c r="H1114" s="43"/>
      <c r="I1114" s="34"/>
      <c r="J1114" s="71"/>
    </row>
    <row r="1115" spans="1:10" x14ac:dyDescent="0.2">
      <c r="A1115" s="77"/>
      <c r="B1115" s="77"/>
      <c r="C1115" s="77"/>
      <c r="D1115" s="43"/>
      <c r="E1115" s="43"/>
      <c r="F1115" s="43"/>
      <c r="G1115" s="43"/>
      <c r="H1115" s="43"/>
      <c r="I1115" s="34"/>
      <c r="J1115" s="71"/>
    </row>
  </sheetData>
  <autoFilter ref="A3:J568"/>
  <sortState ref="A5:J599">
    <sortCondition ref="C5:C599"/>
  </sortState>
  <mergeCells count="2">
    <mergeCell ref="A1:J1"/>
    <mergeCell ref="A2:J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K1137"/>
  <sheetViews>
    <sheetView showGridLines="0" rightToLeft="1" tabSelected="1" zoomScale="70" zoomScaleNormal="70" workbookViewId="0">
      <selection activeCell="I4" sqref="I4"/>
    </sheetView>
  </sheetViews>
  <sheetFormatPr defaultColWidth="9.140625" defaultRowHeight="14.25" x14ac:dyDescent="0.2"/>
  <cols>
    <col min="1" max="1" width="15.5703125" style="37" bestFit="1" customWidth="1"/>
    <col min="2" max="2" width="15.7109375" style="37" bestFit="1" customWidth="1"/>
    <col min="3" max="3" width="37.5703125" style="37" customWidth="1"/>
    <col min="4" max="4" width="43.85546875" style="37" customWidth="1"/>
    <col min="5" max="5" width="37.5703125" style="37" customWidth="1"/>
    <col min="6" max="6" width="30.140625" style="37" customWidth="1"/>
    <col min="7" max="7" width="9.42578125" style="37" customWidth="1"/>
    <col min="8" max="8" width="16.28515625" style="37" customWidth="1"/>
    <col min="9" max="9" width="30.42578125" style="25" customWidth="1"/>
    <col min="10" max="10" width="10.7109375" style="93" customWidth="1"/>
    <col min="11" max="11" width="13" style="25" customWidth="1"/>
    <col min="12" max="16384" width="9.140625" style="25"/>
  </cols>
  <sheetData>
    <row r="1" spans="1:11" ht="97.5" customHeight="1" thickBot="1" x14ac:dyDescent="0.25">
      <c r="A1" s="323" t="s">
        <v>1168</v>
      </c>
      <c r="B1" s="323"/>
      <c r="C1" s="323"/>
      <c r="D1" s="323"/>
      <c r="E1" s="323"/>
      <c r="F1" s="323"/>
      <c r="G1" s="323"/>
      <c r="H1" s="323"/>
      <c r="I1" s="323"/>
      <c r="J1" s="323"/>
      <c r="K1" s="323"/>
    </row>
    <row r="2" spans="1:11" ht="93" customHeight="1" thickBot="1" x14ac:dyDescent="0.25">
      <c r="A2" s="90" t="s">
        <v>1172</v>
      </c>
      <c r="B2" s="89" t="s">
        <v>1262</v>
      </c>
      <c r="C2" s="90" t="s">
        <v>1166</v>
      </c>
      <c r="D2" s="90" t="s">
        <v>112</v>
      </c>
      <c r="E2" s="91" t="s">
        <v>1167</v>
      </c>
      <c r="F2" s="91" t="s">
        <v>1178</v>
      </c>
      <c r="G2" s="90" t="s">
        <v>113</v>
      </c>
      <c r="H2" s="90" t="s">
        <v>1165</v>
      </c>
      <c r="I2" s="90" t="s">
        <v>1264</v>
      </c>
      <c r="J2" s="90" t="s">
        <v>1173</v>
      </c>
      <c r="K2" s="90" t="s">
        <v>1265</v>
      </c>
    </row>
    <row r="3" spans="1:11" s="36" customFormat="1" ht="40.5" customHeight="1" thickBot="1" x14ac:dyDescent="0.25">
      <c r="A3" s="170" t="s">
        <v>79</v>
      </c>
      <c r="B3" s="171"/>
      <c r="C3" s="171"/>
      <c r="D3" s="171"/>
      <c r="E3" s="171"/>
      <c r="F3" s="171"/>
      <c r="G3" s="171"/>
      <c r="H3" s="171"/>
      <c r="I3" s="115"/>
      <c r="J3" s="101"/>
      <c r="K3" s="102"/>
    </row>
    <row r="4" spans="1:11" ht="62.25" customHeight="1" thickBot="1" x14ac:dyDescent="0.25">
      <c r="A4" s="172" t="s">
        <v>70</v>
      </c>
      <c r="B4" s="173"/>
      <c r="C4" s="173"/>
      <c r="D4" s="173"/>
      <c r="E4" s="173"/>
      <c r="F4" s="173"/>
      <c r="G4" s="173"/>
      <c r="H4" s="174"/>
      <c r="I4" s="251"/>
      <c r="J4" s="121">
        <v>0.15</v>
      </c>
      <c r="K4" s="160">
        <f>J4*I4</f>
        <v>0</v>
      </c>
    </row>
    <row r="5" spans="1:11" ht="42.75" x14ac:dyDescent="0.2">
      <c r="A5" s="118">
        <v>1</v>
      </c>
      <c r="B5" s="57" t="s">
        <v>70</v>
      </c>
      <c r="C5" s="57" t="s">
        <v>143</v>
      </c>
      <c r="D5" s="57" t="s">
        <v>144</v>
      </c>
      <c r="E5" s="57" t="s">
        <v>116</v>
      </c>
      <c r="F5" s="57" t="s">
        <v>1179</v>
      </c>
      <c r="G5" s="57" t="s">
        <v>117</v>
      </c>
      <c r="H5" s="99">
        <v>2.3439780000000003</v>
      </c>
      <c r="I5" s="293">
        <f>(1-$I$4)*H5</f>
        <v>2.3439780000000003</v>
      </c>
      <c r="J5" s="112"/>
      <c r="K5" s="132"/>
    </row>
    <row r="6" spans="1:11" ht="42.75" x14ac:dyDescent="0.2">
      <c r="A6" s="119">
        <v>2</v>
      </c>
      <c r="B6" s="27" t="s">
        <v>70</v>
      </c>
      <c r="C6" s="27" t="s">
        <v>145</v>
      </c>
      <c r="D6" s="27" t="s">
        <v>146</v>
      </c>
      <c r="E6" s="27" t="s">
        <v>116</v>
      </c>
      <c r="F6" s="27" t="s">
        <v>1180</v>
      </c>
      <c r="G6" s="27" t="s">
        <v>117</v>
      </c>
      <c r="H6" s="99">
        <v>2.9609999999999999</v>
      </c>
      <c r="I6" s="117">
        <f>(1-$I$4)*H6</f>
        <v>2.9609999999999999</v>
      </c>
      <c r="J6" s="113"/>
      <c r="K6" s="130"/>
    </row>
    <row r="7" spans="1:11" ht="42.75" x14ac:dyDescent="0.2">
      <c r="A7" s="118">
        <v>3</v>
      </c>
      <c r="B7" s="27" t="s">
        <v>70</v>
      </c>
      <c r="C7" s="27" t="s">
        <v>147</v>
      </c>
      <c r="D7" s="27" t="s">
        <v>148</v>
      </c>
      <c r="E7" s="27" t="s">
        <v>116</v>
      </c>
      <c r="F7" s="27" t="s">
        <v>1181</v>
      </c>
      <c r="G7" s="27" t="s">
        <v>117</v>
      </c>
      <c r="H7" s="99">
        <v>4.2210000000000001</v>
      </c>
      <c r="I7" s="117">
        <f>(1-$I$4)*H7</f>
        <v>4.2210000000000001</v>
      </c>
      <c r="J7" s="113"/>
      <c r="K7" s="130"/>
    </row>
    <row r="8" spans="1:11" ht="28.5" x14ac:dyDescent="0.2">
      <c r="A8" s="119">
        <v>4</v>
      </c>
      <c r="B8" s="27" t="s">
        <v>70</v>
      </c>
      <c r="C8" s="27" t="s">
        <v>149</v>
      </c>
      <c r="D8" s="27" t="s">
        <v>150</v>
      </c>
      <c r="E8" s="27" t="s">
        <v>151</v>
      </c>
      <c r="F8" s="27" t="s">
        <v>1182</v>
      </c>
      <c r="G8" s="27" t="s">
        <v>117</v>
      </c>
      <c r="H8" s="99">
        <v>0.315</v>
      </c>
      <c r="I8" s="117">
        <f>(1-$I$4)*H8</f>
        <v>0.315</v>
      </c>
      <c r="J8" s="113"/>
      <c r="K8" s="130"/>
    </row>
    <row r="9" spans="1:11" ht="42.75" x14ac:dyDescent="0.2">
      <c r="A9" s="118">
        <v>5</v>
      </c>
      <c r="B9" s="27" t="s">
        <v>70</v>
      </c>
      <c r="C9" s="27" t="s">
        <v>152</v>
      </c>
      <c r="D9" s="27" t="s">
        <v>153</v>
      </c>
      <c r="E9" s="92" t="s">
        <v>151</v>
      </c>
      <c r="F9" s="27" t="s">
        <v>1183</v>
      </c>
      <c r="G9" s="27" t="s">
        <v>117</v>
      </c>
      <c r="H9" s="99">
        <v>2.0314475999999999</v>
      </c>
      <c r="I9" s="117">
        <f t="shared" ref="I9:I14" si="0">(1-$I$4)*H9</f>
        <v>2.0314475999999999</v>
      </c>
      <c r="J9" s="113"/>
      <c r="K9" s="130"/>
    </row>
    <row r="10" spans="1:11" ht="28.5" x14ac:dyDescent="0.2">
      <c r="A10" s="119">
        <v>6</v>
      </c>
      <c r="B10" s="27" t="s">
        <v>70</v>
      </c>
      <c r="C10" s="27" t="s">
        <v>154</v>
      </c>
      <c r="D10" s="27" t="s">
        <v>155</v>
      </c>
      <c r="E10" s="27" t="s">
        <v>156</v>
      </c>
      <c r="F10" s="27" t="s">
        <v>1184</v>
      </c>
      <c r="G10" s="27" t="s">
        <v>117</v>
      </c>
      <c r="H10" s="99">
        <v>8.4904092000000038</v>
      </c>
      <c r="I10" s="117">
        <f t="shared" si="0"/>
        <v>8.4904092000000038</v>
      </c>
      <c r="J10" s="113"/>
      <c r="K10" s="130"/>
    </row>
    <row r="11" spans="1:11" ht="28.5" x14ac:dyDescent="0.2">
      <c r="A11" s="118">
        <v>7</v>
      </c>
      <c r="B11" s="27" t="s">
        <v>70</v>
      </c>
      <c r="C11" s="27" t="s">
        <v>157</v>
      </c>
      <c r="D11" s="27" t="s">
        <v>158</v>
      </c>
      <c r="E11" s="27" t="s">
        <v>156</v>
      </c>
      <c r="F11" s="27" t="s">
        <v>1185</v>
      </c>
      <c r="G11" s="27" t="s">
        <v>117</v>
      </c>
      <c r="H11" s="99">
        <v>5.2036311600000005</v>
      </c>
      <c r="I11" s="117">
        <f t="shared" si="0"/>
        <v>5.2036311600000005</v>
      </c>
      <c r="J11" s="113"/>
      <c r="K11" s="130"/>
    </row>
    <row r="12" spans="1:11" ht="28.5" x14ac:dyDescent="0.2">
      <c r="A12" s="119">
        <v>8</v>
      </c>
      <c r="B12" s="27" t="s">
        <v>70</v>
      </c>
      <c r="C12" s="27" t="s">
        <v>159</v>
      </c>
      <c r="D12" s="27" t="s">
        <v>160</v>
      </c>
      <c r="E12" s="27"/>
      <c r="F12" s="27"/>
      <c r="G12" s="27" t="s">
        <v>117</v>
      </c>
      <c r="H12" s="99">
        <v>11.771978400000004</v>
      </c>
      <c r="I12" s="117">
        <f t="shared" si="0"/>
        <v>11.771978400000004</v>
      </c>
      <c r="J12" s="113"/>
      <c r="K12" s="130"/>
    </row>
    <row r="13" spans="1:11" ht="42.75" x14ac:dyDescent="0.2">
      <c r="A13" s="118">
        <v>9</v>
      </c>
      <c r="B13" s="27" t="s">
        <v>70</v>
      </c>
      <c r="C13" s="27" t="s">
        <v>161</v>
      </c>
      <c r="D13" s="27" t="s">
        <v>162</v>
      </c>
      <c r="E13" s="27"/>
      <c r="F13" s="27" t="s">
        <v>1185</v>
      </c>
      <c r="G13" s="27" t="s">
        <v>117</v>
      </c>
      <c r="H13" s="99">
        <v>1.5574431600000003</v>
      </c>
      <c r="I13" s="117">
        <f t="shared" si="0"/>
        <v>1.5574431600000003</v>
      </c>
      <c r="J13" s="113"/>
      <c r="K13" s="130"/>
    </row>
    <row r="14" spans="1:11" ht="29.25" thickBot="1" x14ac:dyDescent="0.25">
      <c r="A14" s="119">
        <v>10</v>
      </c>
      <c r="B14" s="55" t="s">
        <v>70</v>
      </c>
      <c r="C14" s="55" t="s">
        <v>163</v>
      </c>
      <c r="D14" s="55" t="s">
        <v>164</v>
      </c>
      <c r="E14" s="58" t="s">
        <v>151</v>
      </c>
      <c r="F14" s="55" t="s">
        <v>1186</v>
      </c>
      <c r="G14" s="55" t="s">
        <v>117</v>
      </c>
      <c r="H14" s="99">
        <v>0.4167072</v>
      </c>
      <c r="I14" s="117">
        <f t="shared" si="0"/>
        <v>0.4167072</v>
      </c>
      <c r="J14" s="114"/>
      <c r="K14" s="131"/>
    </row>
    <row r="15" spans="1:11" ht="59.25" customHeight="1" thickBot="1" x14ac:dyDescent="0.25">
      <c r="A15" s="175" t="s">
        <v>91</v>
      </c>
      <c r="B15" s="176"/>
      <c r="C15" s="176"/>
      <c r="D15" s="176"/>
      <c r="E15" s="176"/>
      <c r="F15" s="176"/>
      <c r="G15" s="176"/>
      <c r="H15" s="177"/>
      <c r="I15" s="251"/>
      <c r="J15" s="110">
        <v>0.08</v>
      </c>
      <c r="K15" s="160">
        <f>J15*I15</f>
        <v>0</v>
      </c>
    </row>
    <row r="16" spans="1:11" ht="28.5" x14ac:dyDescent="0.2">
      <c r="A16" s="120">
        <v>11</v>
      </c>
      <c r="B16" s="60" t="s">
        <v>72</v>
      </c>
      <c r="C16" s="59" t="s">
        <v>165</v>
      </c>
      <c r="D16" s="59" t="s">
        <v>166</v>
      </c>
      <c r="E16" s="95" t="s">
        <v>167</v>
      </c>
      <c r="F16" s="57"/>
      <c r="G16" s="57" t="s">
        <v>117</v>
      </c>
      <c r="H16" s="99">
        <v>4.1618631600000011</v>
      </c>
      <c r="I16" s="117">
        <f t="shared" ref="I16:I59" si="1">(1-$I$15)*H16</f>
        <v>4.1618631600000011</v>
      </c>
      <c r="J16" s="112"/>
      <c r="K16" s="132"/>
    </row>
    <row r="17" spans="1:11" ht="42.75" x14ac:dyDescent="0.2">
      <c r="A17" s="119">
        <v>12</v>
      </c>
      <c r="B17" s="32" t="s">
        <v>72</v>
      </c>
      <c r="C17" s="28" t="s">
        <v>8</v>
      </c>
      <c r="D17" s="28" t="s">
        <v>182</v>
      </c>
      <c r="E17" s="39" t="s">
        <v>183</v>
      </c>
      <c r="F17" s="27"/>
      <c r="G17" s="28" t="s">
        <v>131</v>
      </c>
      <c r="H17" s="99">
        <v>1.05</v>
      </c>
      <c r="I17" s="117">
        <f t="shared" si="1"/>
        <v>1.05</v>
      </c>
      <c r="J17" s="113"/>
      <c r="K17" s="130"/>
    </row>
    <row r="18" spans="1:11" ht="42.75" x14ac:dyDescent="0.2">
      <c r="A18" s="120">
        <v>13</v>
      </c>
      <c r="B18" s="32" t="s">
        <v>72</v>
      </c>
      <c r="C18" s="28" t="s">
        <v>184</v>
      </c>
      <c r="D18" s="28" t="s">
        <v>185</v>
      </c>
      <c r="E18" s="39" t="s">
        <v>183</v>
      </c>
      <c r="F18" s="27"/>
      <c r="G18" s="27" t="s">
        <v>134</v>
      </c>
      <c r="H18" s="99">
        <v>26.25</v>
      </c>
      <c r="I18" s="117">
        <f t="shared" si="1"/>
        <v>26.25</v>
      </c>
      <c r="J18" s="113"/>
      <c r="K18" s="130"/>
    </row>
    <row r="19" spans="1:11" ht="28.5" x14ac:dyDescent="0.2">
      <c r="A19" s="119">
        <v>14</v>
      </c>
      <c r="B19" s="32" t="s">
        <v>73</v>
      </c>
      <c r="C19" s="28" t="s">
        <v>186</v>
      </c>
      <c r="D19" s="28" t="s">
        <v>187</v>
      </c>
      <c r="E19" s="39" t="s">
        <v>188</v>
      </c>
      <c r="F19" s="27"/>
      <c r="G19" s="27" t="s">
        <v>189</v>
      </c>
      <c r="H19" s="99">
        <v>1.1928243600000001</v>
      </c>
      <c r="I19" s="117">
        <f t="shared" si="1"/>
        <v>1.1928243600000001</v>
      </c>
      <c r="J19" s="113"/>
      <c r="K19" s="130"/>
    </row>
    <row r="20" spans="1:11" ht="42.75" x14ac:dyDescent="0.2">
      <c r="A20" s="120">
        <v>15</v>
      </c>
      <c r="B20" s="32" t="s">
        <v>73</v>
      </c>
      <c r="C20" s="28" t="s">
        <v>190</v>
      </c>
      <c r="D20" s="28" t="s">
        <v>191</v>
      </c>
      <c r="E20" s="39" t="s">
        <v>188</v>
      </c>
      <c r="F20" s="27"/>
      <c r="G20" s="27" t="s">
        <v>134</v>
      </c>
      <c r="H20" s="99">
        <v>13.263892320000002</v>
      </c>
      <c r="I20" s="117">
        <f t="shared" si="1"/>
        <v>13.263892320000002</v>
      </c>
      <c r="J20" s="113"/>
      <c r="K20" s="130"/>
    </row>
    <row r="21" spans="1:11" ht="28.5" x14ac:dyDescent="0.2">
      <c r="A21" s="119">
        <v>16</v>
      </c>
      <c r="B21" s="32" t="s">
        <v>77</v>
      </c>
      <c r="C21" s="28" t="s">
        <v>192</v>
      </c>
      <c r="D21" s="28" t="s">
        <v>193</v>
      </c>
      <c r="E21" s="39" t="s">
        <v>194</v>
      </c>
      <c r="F21" s="27"/>
      <c r="G21" s="27" t="s">
        <v>117</v>
      </c>
      <c r="H21" s="99">
        <v>3.9066300000000003</v>
      </c>
      <c r="I21" s="117">
        <f t="shared" si="1"/>
        <v>3.9066300000000003</v>
      </c>
      <c r="J21" s="113"/>
      <c r="K21" s="130"/>
    </row>
    <row r="22" spans="1:11" ht="28.5" x14ac:dyDescent="0.2">
      <c r="A22" s="120">
        <v>17</v>
      </c>
      <c r="B22" s="27" t="s">
        <v>69</v>
      </c>
      <c r="C22" s="27" t="s">
        <v>114</v>
      </c>
      <c r="D22" s="27" t="s">
        <v>115</v>
      </c>
      <c r="E22" s="92" t="s">
        <v>116</v>
      </c>
      <c r="F22" s="27" t="s">
        <v>1187</v>
      </c>
      <c r="G22" s="27" t="s">
        <v>117</v>
      </c>
      <c r="H22" s="99">
        <v>0.75600000000000001</v>
      </c>
      <c r="I22" s="117">
        <f t="shared" si="1"/>
        <v>0.75600000000000001</v>
      </c>
      <c r="J22" s="113"/>
      <c r="K22" s="130"/>
    </row>
    <row r="23" spans="1:11" ht="42.75" x14ac:dyDescent="0.2">
      <c r="A23" s="119">
        <v>18</v>
      </c>
      <c r="B23" s="27" t="s">
        <v>69</v>
      </c>
      <c r="C23" s="27" t="s">
        <v>118</v>
      </c>
      <c r="D23" s="27" t="s">
        <v>119</v>
      </c>
      <c r="E23" s="27" t="s">
        <v>116</v>
      </c>
      <c r="F23" s="27" t="s">
        <v>1188</v>
      </c>
      <c r="G23" s="27" t="s">
        <v>117</v>
      </c>
      <c r="H23" s="99">
        <v>2.0314475999999999</v>
      </c>
      <c r="I23" s="117">
        <f t="shared" si="1"/>
        <v>2.0314475999999999</v>
      </c>
      <c r="J23" s="113"/>
      <c r="K23" s="130"/>
    </row>
    <row r="24" spans="1:11" ht="57" x14ac:dyDescent="0.2">
      <c r="A24" s="120">
        <v>19</v>
      </c>
      <c r="B24" s="27" t="s">
        <v>69</v>
      </c>
      <c r="C24" s="27" t="s">
        <v>120</v>
      </c>
      <c r="D24" s="27" t="s">
        <v>121</v>
      </c>
      <c r="E24" s="27" t="s">
        <v>116</v>
      </c>
      <c r="F24" s="27" t="s">
        <v>1189</v>
      </c>
      <c r="G24" s="27" t="s">
        <v>117</v>
      </c>
      <c r="H24" s="99">
        <v>2.3205</v>
      </c>
      <c r="I24" s="117">
        <f t="shared" si="1"/>
        <v>2.3205</v>
      </c>
      <c r="J24" s="113"/>
      <c r="K24" s="130"/>
    </row>
    <row r="25" spans="1:11" ht="57" x14ac:dyDescent="0.2">
      <c r="A25" s="119">
        <v>20</v>
      </c>
      <c r="B25" s="27" t="s">
        <v>69</v>
      </c>
      <c r="C25" s="27" t="s">
        <v>122</v>
      </c>
      <c r="D25" s="27" t="s">
        <v>123</v>
      </c>
      <c r="E25" s="27" t="s">
        <v>116</v>
      </c>
      <c r="F25" s="27" t="s">
        <v>1190</v>
      </c>
      <c r="G25" s="27" t="s">
        <v>117</v>
      </c>
      <c r="H25" s="99">
        <v>2.0314475999999999</v>
      </c>
      <c r="I25" s="117">
        <f t="shared" si="1"/>
        <v>2.0314475999999999</v>
      </c>
      <c r="J25" s="113"/>
      <c r="K25" s="130"/>
    </row>
    <row r="26" spans="1:11" ht="42.75" x14ac:dyDescent="0.2">
      <c r="A26" s="120">
        <v>21</v>
      </c>
      <c r="B26" s="27" t="s">
        <v>69</v>
      </c>
      <c r="C26" s="27" t="s">
        <v>124</v>
      </c>
      <c r="D26" s="27" t="s">
        <v>125</v>
      </c>
      <c r="E26" s="27" t="s">
        <v>116</v>
      </c>
      <c r="F26" s="27"/>
      <c r="G26" s="27" t="s">
        <v>117</v>
      </c>
      <c r="H26" s="99">
        <v>1.3755000000000002</v>
      </c>
      <c r="I26" s="117">
        <f t="shared" si="1"/>
        <v>1.3755000000000002</v>
      </c>
      <c r="J26" s="113"/>
      <c r="K26" s="130"/>
    </row>
    <row r="27" spans="1:11" ht="28.5" x14ac:dyDescent="0.2">
      <c r="A27" s="119">
        <v>22</v>
      </c>
      <c r="B27" s="27" t="s">
        <v>69</v>
      </c>
      <c r="C27" s="27" t="s">
        <v>126</v>
      </c>
      <c r="D27" s="27" t="s">
        <v>127</v>
      </c>
      <c r="E27" s="92"/>
      <c r="F27" s="27"/>
      <c r="G27" s="27" t="s">
        <v>117</v>
      </c>
      <c r="H27" s="99">
        <v>6.7298212800000003</v>
      </c>
      <c r="I27" s="117">
        <f t="shared" si="1"/>
        <v>6.7298212800000003</v>
      </c>
      <c r="J27" s="113"/>
      <c r="K27" s="130"/>
    </row>
    <row r="28" spans="1:11" ht="26.25" customHeight="1" x14ac:dyDescent="0.2">
      <c r="A28" s="120">
        <v>23</v>
      </c>
      <c r="B28" s="27" t="s">
        <v>69</v>
      </c>
      <c r="C28" s="27" t="s">
        <v>128</v>
      </c>
      <c r="D28" s="27" t="s">
        <v>129</v>
      </c>
      <c r="E28" s="27"/>
      <c r="F28" s="27" t="s">
        <v>1191</v>
      </c>
      <c r="G28" s="27" t="s">
        <v>117</v>
      </c>
      <c r="H28" s="99">
        <v>16.668288</v>
      </c>
      <c r="I28" s="117">
        <f t="shared" si="1"/>
        <v>16.668288</v>
      </c>
      <c r="J28" s="113"/>
      <c r="K28" s="130"/>
    </row>
    <row r="29" spans="1:11" ht="42.75" x14ac:dyDescent="0.2">
      <c r="A29" s="119">
        <v>24</v>
      </c>
      <c r="B29" s="28" t="s">
        <v>69</v>
      </c>
      <c r="C29" s="41" t="s">
        <v>130</v>
      </c>
      <c r="D29" s="28" t="s">
        <v>123</v>
      </c>
      <c r="E29" s="27" t="s">
        <v>116</v>
      </c>
      <c r="F29" s="27" t="s">
        <v>1176</v>
      </c>
      <c r="G29" s="28" t="s">
        <v>131</v>
      </c>
      <c r="H29" s="99">
        <v>2.9149469999999997</v>
      </c>
      <c r="I29" s="117">
        <f t="shared" si="1"/>
        <v>2.9149469999999997</v>
      </c>
      <c r="J29" s="113"/>
      <c r="K29" s="130"/>
    </row>
    <row r="30" spans="1:11" ht="42.75" x14ac:dyDescent="0.2">
      <c r="A30" s="120">
        <v>25</v>
      </c>
      <c r="B30" s="27" t="s">
        <v>68</v>
      </c>
      <c r="C30" s="27" t="s">
        <v>132</v>
      </c>
      <c r="D30" s="27" t="s">
        <v>133</v>
      </c>
      <c r="E30" s="27" t="s">
        <v>116</v>
      </c>
      <c r="F30" s="27" t="s">
        <v>1192</v>
      </c>
      <c r="G30" s="27" t="s">
        <v>134</v>
      </c>
      <c r="H30" s="99">
        <v>10.157238000000001</v>
      </c>
      <c r="I30" s="117">
        <f t="shared" si="1"/>
        <v>10.157238000000001</v>
      </c>
      <c r="J30" s="113"/>
      <c r="K30" s="130"/>
    </row>
    <row r="31" spans="1:11" ht="42.75" x14ac:dyDescent="0.2">
      <c r="A31" s="119">
        <v>26</v>
      </c>
      <c r="B31" s="27" t="s">
        <v>68</v>
      </c>
      <c r="C31" s="27" t="s">
        <v>135</v>
      </c>
      <c r="D31" s="27" t="s">
        <v>136</v>
      </c>
      <c r="E31" s="27" t="s">
        <v>116</v>
      </c>
      <c r="F31" s="27" t="s">
        <v>1193</v>
      </c>
      <c r="G31" s="27" t="s">
        <v>134</v>
      </c>
      <c r="H31" s="99">
        <v>16.980818400000008</v>
      </c>
      <c r="I31" s="117">
        <f t="shared" si="1"/>
        <v>16.980818400000008</v>
      </c>
      <c r="J31" s="113"/>
      <c r="K31" s="130"/>
    </row>
    <row r="32" spans="1:11" ht="28.5" x14ac:dyDescent="0.2">
      <c r="A32" s="120">
        <v>27</v>
      </c>
      <c r="B32" s="27" t="s">
        <v>68</v>
      </c>
      <c r="C32" s="27" t="s">
        <v>137</v>
      </c>
      <c r="D32" s="27" t="s">
        <v>138</v>
      </c>
      <c r="E32" s="27" t="s">
        <v>116</v>
      </c>
      <c r="F32" s="27" t="s">
        <v>1194</v>
      </c>
      <c r="G32" s="27" t="s">
        <v>134</v>
      </c>
      <c r="H32" s="99">
        <v>17.954871480000005</v>
      </c>
      <c r="I32" s="117">
        <f t="shared" si="1"/>
        <v>17.954871480000005</v>
      </c>
      <c r="J32" s="113"/>
      <c r="K32" s="130"/>
    </row>
    <row r="33" spans="1:11" ht="57" x14ac:dyDescent="0.2">
      <c r="A33" s="119">
        <v>28</v>
      </c>
      <c r="B33" s="27" t="s">
        <v>68</v>
      </c>
      <c r="C33" s="27" t="s">
        <v>139</v>
      </c>
      <c r="D33" s="27" t="s">
        <v>140</v>
      </c>
      <c r="E33" s="27" t="s">
        <v>116</v>
      </c>
      <c r="F33" s="27"/>
      <c r="G33" s="27" t="s">
        <v>134</v>
      </c>
      <c r="H33" s="99">
        <v>3.1814999999999998</v>
      </c>
      <c r="I33" s="117">
        <f t="shared" si="1"/>
        <v>3.1814999999999998</v>
      </c>
      <c r="J33" s="113"/>
      <c r="K33" s="130"/>
    </row>
    <row r="34" spans="1:11" ht="42.75" x14ac:dyDescent="0.2">
      <c r="A34" s="120">
        <v>29</v>
      </c>
      <c r="B34" s="27" t="s">
        <v>68</v>
      </c>
      <c r="C34" s="27" t="s">
        <v>141</v>
      </c>
      <c r="D34" s="27" t="s">
        <v>142</v>
      </c>
      <c r="E34" s="27" t="s">
        <v>116</v>
      </c>
      <c r="F34" s="27" t="s">
        <v>1195</v>
      </c>
      <c r="G34" s="27" t="s">
        <v>134</v>
      </c>
      <c r="H34" s="99">
        <v>6.8040000000000012</v>
      </c>
      <c r="I34" s="117">
        <f t="shared" si="1"/>
        <v>6.8040000000000012</v>
      </c>
      <c r="J34" s="113"/>
      <c r="K34" s="130"/>
    </row>
    <row r="35" spans="1:11" ht="42.75" x14ac:dyDescent="0.2">
      <c r="A35" s="119">
        <v>30</v>
      </c>
      <c r="B35" s="27" t="s">
        <v>71</v>
      </c>
      <c r="C35" s="27" t="s">
        <v>1</v>
      </c>
      <c r="D35" s="27" t="s">
        <v>216</v>
      </c>
      <c r="E35" s="27"/>
      <c r="F35" s="27"/>
      <c r="G35" s="100" t="s">
        <v>117</v>
      </c>
      <c r="H35" s="99">
        <v>0.24150000000000002</v>
      </c>
      <c r="I35" s="117">
        <f t="shared" si="1"/>
        <v>0.24150000000000002</v>
      </c>
      <c r="J35" s="113"/>
      <c r="K35" s="130"/>
    </row>
    <row r="36" spans="1:11" ht="57" x14ac:dyDescent="0.2">
      <c r="A36" s="120">
        <v>31</v>
      </c>
      <c r="B36" s="27" t="s">
        <v>71</v>
      </c>
      <c r="C36" s="27" t="s">
        <v>217</v>
      </c>
      <c r="D36" s="27" t="s">
        <v>218</v>
      </c>
      <c r="E36" s="27"/>
      <c r="F36" s="27"/>
      <c r="G36" s="100" t="s">
        <v>117</v>
      </c>
      <c r="H36" s="99">
        <v>2.0783271600000002</v>
      </c>
      <c r="I36" s="117">
        <f t="shared" si="1"/>
        <v>2.0783271600000002</v>
      </c>
      <c r="J36" s="113"/>
      <c r="K36" s="130"/>
    </row>
    <row r="37" spans="1:11" ht="28.5" x14ac:dyDescent="0.2">
      <c r="A37" s="119">
        <v>32</v>
      </c>
      <c r="B37" s="27" t="s">
        <v>71</v>
      </c>
      <c r="C37" s="27" t="s">
        <v>219</v>
      </c>
      <c r="D37" s="27" t="s">
        <v>220</v>
      </c>
      <c r="E37" s="27"/>
      <c r="F37" s="27"/>
      <c r="G37" s="100" t="s">
        <v>117</v>
      </c>
      <c r="H37" s="99">
        <v>15.621311159999999</v>
      </c>
      <c r="I37" s="117">
        <f t="shared" si="1"/>
        <v>15.621311159999999</v>
      </c>
      <c r="J37" s="113"/>
      <c r="K37" s="130"/>
    </row>
    <row r="38" spans="1:11" ht="42.75" x14ac:dyDescent="0.2">
      <c r="A38" s="120">
        <v>33</v>
      </c>
      <c r="B38" s="27" t="s">
        <v>71</v>
      </c>
      <c r="C38" s="27" t="s">
        <v>221</v>
      </c>
      <c r="D38" s="27" t="s">
        <v>222</v>
      </c>
      <c r="E38" s="27"/>
      <c r="F38" s="27"/>
      <c r="G38" s="100" t="s">
        <v>117</v>
      </c>
      <c r="H38" s="99">
        <v>8.9984999999999999</v>
      </c>
      <c r="I38" s="117">
        <f t="shared" si="1"/>
        <v>8.9984999999999999</v>
      </c>
      <c r="J38" s="113"/>
      <c r="K38" s="130"/>
    </row>
    <row r="39" spans="1:11" ht="71.25" x14ac:dyDescent="0.2">
      <c r="A39" s="119">
        <v>34</v>
      </c>
      <c r="B39" s="27" t="s">
        <v>7</v>
      </c>
      <c r="C39" s="27" t="s">
        <v>180</v>
      </c>
      <c r="D39" s="27" t="s">
        <v>181</v>
      </c>
      <c r="E39" s="87"/>
      <c r="F39" s="27"/>
      <c r="G39" s="27" t="s">
        <v>117</v>
      </c>
      <c r="H39" s="99">
        <v>1.1980332</v>
      </c>
      <c r="I39" s="117">
        <f t="shared" si="1"/>
        <v>1.1980332</v>
      </c>
      <c r="J39" s="113"/>
      <c r="K39" s="130"/>
    </row>
    <row r="40" spans="1:11" ht="57" x14ac:dyDescent="0.2">
      <c r="A40" s="120">
        <v>35</v>
      </c>
      <c r="B40" s="27" t="s">
        <v>67</v>
      </c>
      <c r="C40" s="27" t="s">
        <v>195</v>
      </c>
      <c r="D40" s="27" t="s">
        <v>196</v>
      </c>
      <c r="E40" s="27"/>
      <c r="F40" s="27" t="s">
        <v>1196</v>
      </c>
      <c r="G40" s="27" t="s">
        <v>134</v>
      </c>
      <c r="H40" s="99">
        <v>10.5</v>
      </c>
      <c r="I40" s="117">
        <f t="shared" si="1"/>
        <v>10.5</v>
      </c>
      <c r="J40" s="113"/>
      <c r="K40" s="130"/>
    </row>
    <row r="41" spans="1:11" ht="57" x14ac:dyDescent="0.2">
      <c r="A41" s="119">
        <v>36</v>
      </c>
      <c r="B41" s="27" t="s">
        <v>67</v>
      </c>
      <c r="C41" s="27" t="s">
        <v>197</v>
      </c>
      <c r="D41" s="27" t="s">
        <v>198</v>
      </c>
      <c r="E41" s="27"/>
      <c r="F41" s="27" t="s">
        <v>1197</v>
      </c>
      <c r="G41" s="27" t="s">
        <v>134</v>
      </c>
      <c r="H41" s="99">
        <v>10.5</v>
      </c>
      <c r="I41" s="117">
        <f t="shared" si="1"/>
        <v>10.5</v>
      </c>
      <c r="J41" s="113"/>
      <c r="K41" s="130"/>
    </row>
    <row r="42" spans="1:11" ht="57" x14ac:dyDescent="0.2">
      <c r="A42" s="120">
        <v>37</v>
      </c>
      <c r="B42" s="27" t="s">
        <v>67</v>
      </c>
      <c r="C42" s="27" t="s">
        <v>197</v>
      </c>
      <c r="D42" s="27" t="s">
        <v>199</v>
      </c>
      <c r="E42" s="27"/>
      <c r="F42" s="27" t="s">
        <v>1198</v>
      </c>
      <c r="G42" s="27" t="s">
        <v>134</v>
      </c>
      <c r="H42" s="99">
        <v>10.5</v>
      </c>
      <c r="I42" s="117">
        <f t="shared" si="1"/>
        <v>10.5</v>
      </c>
      <c r="J42" s="113"/>
      <c r="K42" s="130"/>
    </row>
    <row r="43" spans="1:11" ht="28.5" x14ac:dyDescent="0.2">
      <c r="A43" s="119">
        <v>38</v>
      </c>
      <c r="B43" s="27" t="s">
        <v>74</v>
      </c>
      <c r="C43" s="27" t="s">
        <v>223</v>
      </c>
      <c r="D43" s="27" t="s">
        <v>224</v>
      </c>
      <c r="E43" s="92"/>
      <c r="F43" s="27" t="s">
        <v>1199</v>
      </c>
      <c r="G43" s="27" t="s">
        <v>117</v>
      </c>
      <c r="H43" s="99">
        <v>0.315</v>
      </c>
      <c r="I43" s="117">
        <f t="shared" si="1"/>
        <v>0.315</v>
      </c>
      <c r="J43" s="113"/>
      <c r="K43" s="130"/>
    </row>
    <row r="44" spans="1:11" ht="28.5" x14ac:dyDescent="0.2">
      <c r="A44" s="120">
        <v>39</v>
      </c>
      <c r="B44" s="27" t="s">
        <v>74</v>
      </c>
      <c r="C44" s="27" t="s">
        <v>225</v>
      </c>
      <c r="D44" s="27" t="s">
        <v>226</v>
      </c>
      <c r="E44" s="27"/>
      <c r="F44" s="27"/>
      <c r="G44" s="27" t="s">
        <v>117</v>
      </c>
      <c r="H44" s="99">
        <v>0.63</v>
      </c>
      <c r="I44" s="117">
        <f t="shared" si="1"/>
        <v>0.63</v>
      </c>
      <c r="J44" s="113"/>
      <c r="K44" s="130"/>
    </row>
    <row r="45" spans="1:11" ht="28.5" x14ac:dyDescent="0.2">
      <c r="A45" s="119">
        <v>40</v>
      </c>
      <c r="B45" s="27" t="s">
        <v>74</v>
      </c>
      <c r="C45" s="27" t="s">
        <v>227</v>
      </c>
      <c r="D45" s="27" t="s">
        <v>228</v>
      </c>
      <c r="E45" s="92"/>
      <c r="F45" s="27"/>
      <c r="G45" s="27" t="s">
        <v>117</v>
      </c>
      <c r="H45" s="99">
        <v>2.0835360000000001</v>
      </c>
      <c r="I45" s="117">
        <f t="shared" si="1"/>
        <v>2.0835360000000001</v>
      </c>
      <c r="J45" s="113"/>
      <c r="K45" s="130"/>
    </row>
    <row r="46" spans="1:11" ht="28.5" x14ac:dyDescent="0.2">
      <c r="A46" s="120">
        <v>41</v>
      </c>
      <c r="B46" s="27" t="s">
        <v>74</v>
      </c>
      <c r="C46" s="27" t="s">
        <v>229</v>
      </c>
      <c r="D46" s="27" t="s">
        <v>230</v>
      </c>
      <c r="E46" s="92"/>
      <c r="F46" s="27"/>
      <c r="G46" s="27" t="s">
        <v>117</v>
      </c>
      <c r="H46" s="99">
        <v>3.1500000000000004</v>
      </c>
      <c r="I46" s="117">
        <f t="shared" si="1"/>
        <v>3.1500000000000004</v>
      </c>
      <c r="J46" s="113"/>
      <c r="K46" s="130"/>
    </row>
    <row r="47" spans="1:11" ht="28.5" x14ac:dyDescent="0.2">
      <c r="A47" s="119">
        <v>42</v>
      </c>
      <c r="B47" s="27" t="s">
        <v>74</v>
      </c>
      <c r="C47" s="27" t="s">
        <v>231</v>
      </c>
      <c r="D47" s="27" t="s">
        <v>232</v>
      </c>
      <c r="E47" s="27"/>
      <c r="F47" s="27"/>
      <c r="G47" s="27" t="s">
        <v>117</v>
      </c>
      <c r="H47" s="99">
        <v>3.6750000000000003</v>
      </c>
      <c r="I47" s="117">
        <f t="shared" si="1"/>
        <v>3.6750000000000003</v>
      </c>
      <c r="J47" s="113"/>
      <c r="K47" s="130"/>
    </row>
    <row r="48" spans="1:11" ht="28.5" x14ac:dyDescent="0.2">
      <c r="A48" s="120">
        <v>43</v>
      </c>
      <c r="B48" s="27" t="s">
        <v>1137</v>
      </c>
      <c r="C48" s="27" t="s">
        <v>168</v>
      </c>
      <c r="D48" s="27" t="s">
        <v>169</v>
      </c>
      <c r="E48" s="92" t="s">
        <v>170</v>
      </c>
      <c r="F48" s="27" t="s">
        <v>1200</v>
      </c>
      <c r="G48" s="27" t="s">
        <v>117</v>
      </c>
      <c r="H48" s="99">
        <v>2.3835000000000002</v>
      </c>
      <c r="I48" s="117">
        <f t="shared" si="1"/>
        <v>2.3835000000000002</v>
      </c>
      <c r="J48" s="113"/>
      <c r="K48" s="130"/>
    </row>
    <row r="49" spans="1:11" ht="42.75" x14ac:dyDescent="0.2">
      <c r="A49" s="119">
        <v>44</v>
      </c>
      <c r="B49" s="27" t="s">
        <v>1137</v>
      </c>
      <c r="C49" s="27" t="s">
        <v>171</v>
      </c>
      <c r="D49" s="27" t="s">
        <v>172</v>
      </c>
      <c r="E49" s="27" t="s">
        <v>173</v>
      </c>
      <c r="F49" s="27" t="s">
        <v>1200</v>
      </c>
      <c r="G49" s="27" t="s">
        <v>134</v>
      </c>
      <c r="H49" s="99">
        <v>1.0847409299999999</v>
      </c>
      <c r="I49" s="117">
        <f t="shared" si="1"/>
        <v>1.0847409299999999</v>
      </c>
      <c r="J49" s="113"/>
      <c r="K49" s="130"/>
    </row>
    <row r="50" spans="1:11" ht="28.5" customHeight="1" x14ac:dyDescent="0.2">
      <c r="A50" s="120">
        <v>45</v>
      </c>
      <c r="B50" s="27" t="s">
        <v>1137</v>
      </c>
      <c r="C50" s="27" t="s">
        <v>174</v>
      </c>
      <c r="D50" s="27" t="s">
        <v>175</v>
      </c>
      <c r="E50" s="27" t="s">
        <v>176</v>
      </c>
      <c r="F50" s="27"/>
      <c r="G50" s="27" t="s">
        <v>134</v>
      </c>
      <c r="H50" s="99">
        <v>5.8339008000000003</v>
      </c>
      <c r="I50" s="117">
        <f t="shared" si="1"/>
        <v>5.8339008000000003</v>
      </c>
      <c r="J50" s="113"/>
      <c r="K50" s="130"/>
    </row>
    <row r="51" spans="1:11" ht="85.5" x14ac:dyDescent="0.2">
      <c r="A51" s="119">
        <v>46</v>
      </c>
      <c r="B51" s="27" t="s">
        <v>1137</v>
      </c>
      <c r="C51" s="27" t="s">
        <v>177</v>
      </c>
      <c r="D51" s="27" t="s">
        <v>178</v>
      </c>
      <c r="E51" s="27"/>
      <c r="F51" s="27"/>
      <c r="G51" s="27" t="s">
        <v>134</v>
      </c>
      <c r="H51" s="99">
        <v>9.7650000000000006</v>
      </c>
      <c r="I51" s="117">
        <f t="shared" si="1"/>
        <v>9.7650000000000006</v>
      </c>
      <c r="J51" s="113"/>
      <c r="K51" s="130"/>
    </row>
    <row r="52" spans="1:11" ht="24.75" customHeight="1" x14ac:dyDescent="0.2">
      <c r="A52" s="120">
        <v>47</v>
      </c>
      <c r="B52" s="27" t="s">
        <v>75</v>
      </c>
      <c r="C52" s="27" t="s">
        <v>179</v>
      </c>
      <c r="D52" s="27" t="s">
        <v>179</v>
      </c>
      <c r="E52" s="87"/>
      <c r="F52" s="27"/>
      <c r="G52" s="27" t="s">
        <v>134</v>
      </c>
      <c r="H52" s="99">
        <v>31.413312000000001</v>
      </c>
      <c r="I52" s="117">
        <f t="shared" si="1"/>
        <v>31.413312000000001</v>
      </c>
      <c r="J52" s="113"/>
      <c r="K52" s="130"/>
    </row>
    <row r="53" spans="1:11" ht="42.75" x14ac:dyDescent="0.2">
      <c r="A53" s="119">
        <v>48</v>
      </c>
      <c r="B53" s="32" t="s">
        <v>76</v>
      </c>
      <c r="C53" s="32" t="s">
        <v>200</v>
      </c>
      <c r="D53" s="32" t="s">
        <v>201</v>
      </c>
      <c r="E53" s="31"/>
      <c r="F53" s="27" t="s">
        <v>1201</v>
      </c>
      <c r="G53" s="27" t="s">
        <v>117</v>
      </c>
      <c r="H53" s="99">
        <v>4.6879560000000007</v>
      </c>
      <c r="I53" s="117">
        <f t="shared" si="1"/>
        <v>4.6879560000000007</v>
      </c>
      <c r="J53" s="113"/>
      <c r="K53" s="130"/>
    </row>
    <row r="54" spans="1:11" ht="142.5" x14ac:dyDescent="0.2">
      <c r="A54" s="120">
        <v>49</v>
      </c>
      <c r="B54" s="27" t="s">
        <v>76</v>
      </c>
      <c r="C54" s="27" t="s">
        <v>202</v>
      </c>
      <c r="D54" s="27" t="s">
        <v>203</v>
      </c>
      <c r="E54" s="27"/>
      <c r="F54" s="27" t="s">
        <v>1202</v>
      </c>
      <c r="G54" s="27" t="s">
        <v>117</v>
      </c>
      <c r="H54" s="99">
        <v>6.2506080000000006</v>
      </c>
      <c r="I54" s="117">
        <f t="shared" si="1"/>
        <v>6.2506080000000006</v>
      </c>
      <c r="J54" s="113"/>
      <c r="K54" s="130"/>
    </row>
    <row r="55" spans="1:11" ht="57" x14ac:dyDescent="0.2">
      <c r="A55" s="119">
        <v>50</v>
      </c>
      <c r="B55" s="27" t="s">
        <v>76</v>
      </c>
      <c r="C55" s="27" t="s">
        <v>204</v>
      </c>
      <c r="D55" s="27" t="s">
        <v>205</v>
      </c>
      <c r="E55" s="27"/>
      <c r="F55" s="27" t="s">
        <v>1203</v>
      </c>
      <c r="G55" s="27" t="s">
        <v>117</v>
      </c>
      <c r="H55" s="99">
        <v>16.608185999999996</v>
      </c>
      <c r="I55" s="117">
        <f t="shared" si="1"/>
        <v>16.608185999999996</v>
      </c>
      <c r="J55" s="113"/>
      <c r="K55" s="130"/>
    </row>
    <row r="56" spans="1:11" ht="28.5" x14ac:dyDescent="0.2">
      <c r="A56" s="120">
        <v>51</v>
      </c>
      <c r="B56" s="27" t="s">
        <v>76</v>
      </c>
      <c r="C56" s="27" t="s">
        <v>206</v>
      </c>
      <c r="D56" s="27" t="s">
        <v>207</v>
      </c>
      <c r="E56" s="27"/>
      <c r="F56" s="27" t="s">
        <v>1204</v>
      </c>
      <c r="G56" s="27" t="s">
        <v>117</v>
      </c>
      <c r="H56" s="99">
        <v>8.8029395999999984</v>
      </c>
      <c r="I56" s="117">
        <f t="shared" si="1"/>
        <v>8.8029395999999984</v>
      </c>
      <c r="J56" s="113"/>
      <c r="K56" s="130"/>
    </row>
    <row r="57" spans="1:11" ht="57" x14ac:dyDescent="0.2">
      <c r="A57" s="119">
        <v>52</v>
      </c>
      <c r="B57" s="27" t="s">
        <v>76</v>
      </c>
      <c r="C57" s="27" t="s">
        <v>208</v>
      </c>
      <c r="D57" s="27" t="s">
        <v>209</v>
      </c>
      <c r="E57" s="27" t="s">
        <v>210</v>
      </c>
      <c r="F57" s="27"/>
      <c r="G57" s="27" t="s">
        <v>134</v>
      </c>
      <c r="H57" s="99">
        <v>2.5992111600000003</v>
      </c>
      <c r="I57" s="117">
        <f t="shared" si="1"/>
        <v>2.5992111600000003</v>
      </c>
      <c r="J57" s="113"/>
      <c r="K57" s="130"/>
    </row>
    <row r="58" spans="1:11" ht="57" x14ac:dyDescent="0.2">
      <c r="A58" s="120">
        <v>53</v>
      </c>
      <c r="B58" s="27" t="s">
        <v>76</v>
      </c>
      <c r="C58" s="27" t="s">
        <v>211</v>
      </c>
      <c r="D58" s="27" t="s">
        <v>212</v>
      </c>
      <c r="E58" s="27" t="s">
        <v>213</v>
      </c>
      <c r="F58" s="27"/>
      <c r="G58" s="27" t="s">
        <v>134</v>
      </c>
      <c r="H58" s="99">
        <v>9.4227915600000003</v>
      </c>
      <c r="I58" s="117">
        <f t="shared" si="1"/>
        <v>9.4227915600000003</v>
      </c>
      <c r="J58" s="113"/>
      <c r="K58" s="130"/>
    </row>
    <row r="59" spans="1:11" ht="29.25" thickBot="1" x14ac:dyDescent="0.25">
      <c r="A59" s="119">
        <v>54</v>
      </c>
      <c r="B59" s="56" t="s">
        <v>76</v>
      </c>
      <c r="C59" s="56" t="s">
        <v>214</v>
      </c>
      <c r="D59" s="56" t="s">
        <v>215</v>
      </c>
      <c r="E59" s="56"/>
      <c r="F59" s="56" t="s">
        <v>1205</v>
      </c>
      <c r="G59" s="56" t="s">
        <v>117</v>
      </c>
      <c r="H59" s="99">
        <v>12.050450999999999</v>
      </c>
      <c r="I59" s="294">
        <f t="shared" si="1"/>
        <v>12.050450999999999</v>
      </c>
      <c r="J59" s="114"/>
      <c r="K59" s="131"/>
    </row>
    <row r="60" spans="1:11" ht="50.25" customHeight="1" thickBot="1" x14ac:dyDescent="0.25">
      <c r="A60" s="252" t="s">
        <v>78</v>
      </c>
      <c r="B60" s="171"/>
      <c r="C60" s="171"/>
      <c r="D60" s="171"/>
      <c r="E60" s="171"/>
      <c r="F60" s="171"/>
      <c r="G60" s="171"/>
      <c r="H60" s="178"/>
      <c r="I60" s="292"/>
      <c r="J60" s="123"/>
      <c r="K60" s="133"/>
    </row>
    <row r="61" spans="1:11" ht="60" customHeight="1" thickBot="1" x14ac:dyDescent="0.25">
      <c r="A61" s="172" t="s">
        <v>92</v>
      </c>
      <c r="B61" s="173"/>
      <c r="C61" s="173"/>
      <c r="D61" s="173"/>
      <c r="E61" s="173"/>
      <c r="F61" s="173"/>
      <c r="G61" s="173"/>
      <c r="H61" s="174"/>
      <c r="I61" s="251"/>
      <c r="J61" s="110">
        <v>0.09</v>
      </c>
      <c r="K61" s="160">
        <f>J61*I61</f>
        <v>0</v>
      </c>
    </row>
    <row r="62" spans="1:11" ht="28.5" x14ac:dyDescent="0.2">
      <c r="A62" s="120">
        <v>55</v>
      </c>
      <c r="B62" s="60" t="s">
        <v>61</v>
      </c>
      <c r="C62" s="60" t="s">
        <v>1424</v>
      </c>
      <c r="D62" s="60" t="s">
        <v>714</v>
      </c>
      <c r="E62" s="104"/>
      <c r="F62" s="56"/>
      <c r="G62" s="60" t="s">
        <v>117</v>
      </c>
      <c r="H62" s="99">
        <v>2.8665000000000003</v>
      </c>
      <c r="I62" s="274">
        <f t="shared" ref="I62:I90" si="2">(1-$I$61)*H62</f>
        <v>2.8665000000000003</v>
      </c>
      <c r="J62" s="275"/>
      <c r="K62" s="132"/>
    </row>
    <row r="63" spans="1:11" s="272" customFormat="1" ht="28.5" x14ac:dyDescent="0.2">
      <c r="A63" s="120">
        <v>56</v>
      </c>
      <c r="B63" s="60" t="s">
        <v>61</v>
      </c>
      <c r="C63" s="60" t="s">
        <v>713</v>
      </c>
      <c r="D63" s="60" t="s">
        <v>1417</v>
      </c>
      <c r="E63" s="104"/>
      <c r="F63" s="56"/>
      <c r="G63" s="60" t="s">
        <v>117</v>
      </c>
      <c r="H63" s="99">
        <v>2.8665000000000003</v>
      </c>
      <c r="I63" s="274">
        <f t="shared" si="2"/>
        <v>2.8665000000000003</v>
      </c>
      <c r="J63" s="275"/>
      <c r="K63" s="271"/>
    </row>
    <row r="64" spans="1:11" ht="28.5" x14ac:dyDescent="0.2">
      <c r="A64" s="120">
        <v>57</v>
      </c>
      <c r="B64" s="32" t="s">
        <v>61</v>
      </c>
      <c r="C64" s="32" t="s">
        <v>1425</v>
      </c>
      <c r="D64" s="32" t="s">
        <v>716</v>
      </c>
      <c r="E64" s="31"/>
      <c r="F64" s="55"/>
      <c r="G64" s="32" t="s">
        <v>117</v>
      </c>
      <c r="H64" s="99">
        <v>3.4912500000000004</v>
      </c>
      <c r="I64" s="276">
        <f t="shared" si="2"/>
        <v>3.4912500000000004</v>
      </c>
      <c r="J64" s="277"/>
      <c r="K64" s="130"/>
    </row>
    <row r="65" spans="1:11" s="272" customFormat="1" ht="28.5" x14ac:dyDescent="0.2">
      <c r="A65" s="120">
        <v>58</v>
      </c>
      <c r="B65" s="32" t="s">
        <v>61</v>
      </c>
      <c r="C65" s="32" t="s">
        <v>715</v>
      </c>
      <c r="D65" s="32" t="s">
        <v>1418</v>
      </c>
      <c r="E65" s="31"/>
      <c r="F65" s="55"/>
      <c r="G65" s="32" t="s">
        <v>117</v>
      </c>
      <c r="H65" s="99">
        <v>3.4912500000000004</v>
      </c>
      <c r="I65" s="276">
        <f t="shared" si="2"/>
        <v>3.4912500000000004</v>
      </c>
      <c r="J65" s="277"/>
      <c r="K65" s="273"/>
    </row>
    <row r="66" spans="1:11" ht="28.5" x14ac:dyDescent="0.2">
      <c r="A66" s="120">
        <v>59</v>
      </c>
      <c r="B66" s="32" t="s">
        <v>61</v>
      </c>
      <c r="C66" s="32" t="s">
        <v>1426</v>
      </c>
      <c r="D66" s="32" t="s">
        <v>718</v>
      </c>
      <c r="E66" s="31"/>
      <c r="F66" s="55"/>
      <c r="G66" s="32" t="s">
        <v>117</v>
      </c>
      <c r="H66" s="99">
        <v>2.7562499999999996</v>
      </c>
      <c r="I66" s="276">
        <f t="shared" si="2"/>
        <v>2.7562499999999996</v>
      </c>
      <c r="J66" s="277"/>
      <c r="K66" s="130"/>
    </row>
    <row r="67" spans="1:11" s="272" customFormat="1" ht="28.5" x14ac:dyDescent="0.2">
      <c r="A67" s="120">
        <v>60</v>
      </c>
      <c r="B67" s="32" t="s">
        <v>61</v>
      </c>
      <c r="C67" s="32" t="s">
        <v>717</v>
      </c>
      <c r="D67" s="32" t="s">
        <v>1419</v>
      </c>
      <c r="E67" s="31"/>
      <c r="F67" s="55"/>
      <c r="G67" s="32" t="s">
        <v>117</v>
      </c>
      <c r="H67" s="99">
        <v>2.7562499999999996</v>
      </c>
      <c r="I67" s="276">
        <f t="shared" si="2"/>
        <v>2.7562499999999996</v>
      </c>
      <c r="J67" s="277"/>
      <c r="K67" s="273"/>
    </row>
    <row r="68" spans="1:11" ht="28.5" x14ac:dyDescent="0.2">
      <c r="A68" s="120">
        <v>61</v>
      </c>
      <c r="B68" s="32" t="s">
        <v>61</v>
      </c>
      <c r="C68" s="32" t="s">
        <v>1427</v>
      </c>
      <c r="D68" s="32" t="s">
        <v>720</v>
      </c>
      <c r="E68" s="31"/>
      <c r="F68" s="55"/>
      <c r="G68" s="32" t="s">
        <v>117</v>
      </c>
      <c r="H68" s="99">
        <v>4.4099999999999993</v>
      </c>
      <c r="I68" s="276">
        <f t="shared" si="2"/>
        <v>4.4099999999999993</v>
      </c>
      <c r="J68" s="277"/>
      <c r="K68" s="130"/>
    </row>
    <row r="69" spans="1:11" s="272" customFormat="1" ht="28.5" x14ac:dyDescent="0.2">
      <c r="A69" s="120">
        <v>62</v>
      </c>
      <c r="B69" s="32" t="s">
        <v>61</v>
      </c>
      <c r="C69" s="32" t="s">
        <v>719</v>
      </c>
      <c r="D69" s="32" t="s">
        <v>1420</v>
      </c>
      <c r="E69" s="31"/>
      <c r="F69" s="55"/>
      <c r="G69" s="32" t="s">
        <v>117</v>
      </c>
      <c r="H69" s="99">
        <v>4.4099999999999993</v>
      </c>
      <c r="I69" s="276">
        <f t="shared" si="2"/>
        <v>4.4099999999999993</v>
      </c>
      <c r="J69" s="277"/>
      <c r="K69" s="273"/>
    </row>
    <row r="70" spans="1:11" ht="28.5" x14ac:dyDescent="0.2">
      <c r="A70" s="120">
        <v>63</v>
      </c>
      <c r="B70" s="32" t="s">
        <v>61</v>
      </c>
      <c r="C70" s="32" t="s">
        <v>721</v>
      </c>
      <c r="D70" s="32" t="s">
        <v>722</v>
      </c>
      <c r="E70" s="31"/>
      <c r="F70" s="55"/>
      <c r="G70" s="32" t="s">
        <v>117</v>
      </c>
      <c r="H70" s="99">
        <v>3.9690000000000007</v>
      </c>
      <c r="I70" s="276">
        <f t="shared" si="2"/>
        <v>3.9690000000000007</v>
      </c>
      <c r="J70" s="277"/>
      <c r="K70" s="130"/>
    </row>
    <row r="71" spans="1:11" ht="28.5" x14ac:dyDescent="0.2">
      <c r="A71" s="120">
        <v>64</v>
      </c>
      <c r="B71" s="32" t="s">
        <v>61</v>
      </c>
      <c r="C71" s="32" t="s">
        <v>723</v>
      </c>
      <c r="D71" s="32" t="s">
        <v>724</v>
      </c>
      <c r="E71" s="31"/>
      <c r="F71" s="55"/>
      <c r="G71" s="32" t="s">
        <v>117</v>
      </c>
      <c r="H71" s="99">
        <v>3.0870000000000002</v>
      </c>
      <c r="I71" s="116">
        <f t="shared" si="2"/>
        <v>3.0870000000000002</v>
      </c>
      <c r="J71" s="113"/>
      <c r="K71" s="130"/>
    </row>
    <row r="72" spans="1:11" ht="28.5" x14ac:dyDescent="0.2">
      <c r="A72" s="120">
        <v>65</v>
      </c>
      <c r="B72" s="32" t="s">
        <v>61</v>
      </c>
      <c r="C72" s="32" t="s">
        <v>725</v>
      </c>
      <c r="D72" s="32" t="s">
        <v>726</v>
      </c>
      <c r="E72" s="31"/>
      <c r="F72" s="55"/>
      <c r="G72" s="32" t="s">
        <v>117</v>
      </c>
      <c r="H72" s="99">
        <v>3.3075000000000001</v>
      </c>
      <c r="I72" s="116">
        <f t="shared" si="2"/>
        <v>3.3075000000000001</v>
      </c>
      <c r="J72" s="113"/>
      <c r="K72" s="130"/>
    </row>
    <row r="73" spans="1:11" ht="28.5" x14ac:dyDescent="0.2">
      <c r="A73" s="120">
        <v>66</v>
      </c>
      <c r="B73" s="32" t="s">
        <v>61</v>
      </c>
      <c r="C73" s="32" t="s">
        <v>727</v>
      </c>
      <c r="D73" s="32" t="s">
        <v>728</v>
      </c>
      <c r="E73" s="31"/>
      <c r="F73" s="55"/>
      <c r="G73" s="32" t="s">
        <v>117</v>
      </c>
      <c r="H73" s="99">
        <v>2.3446499999999997</v>
      </c>
      <c r="I73" s="116">
        <f t="shared" si="2"/>
        <v>2.3446499999999997</v>
      </c>
      <c r="J73" s="113"/>
      <c r="K73" s="130"/>
    </row>
    <row r="74" spans="1:11" ht="28.5" x14ac:dyDescent="0.2">
      <c r="A74" s="120">
        <v>67</v>
      </c>
      <c r="B74" s="32" t="s">
        <v>61</v>
      </c>
      <c r="C74" s="32" t="s">
        <v>729</v>
      </c>
      <c r="D74" s="32" t="s">
        <v>730</v>
      </c>
      <c r="E74" s="31"/>
      <c r="F74" s="55"/>
      <c r="G74" s="32" t="s">
        <v>117</v>
      </c>
      <c r="H74" s="99">
        <v>2.2784999999999997</v>
      </c>
      <c r="I74" s="116">
        <f t="shared" si="2"/>
        <v>2.2784999999999997</v>
      </c>
      <c r="J74" s="113"/>
      <c r="K74" s="130"/>
    </row>
    <row r="75" spans="1:11" ht="28.5" x14ac:dyDescent="0.2">
      <c r="A75" s="120">
        <v>68</v>
      </c>
      <c r="B75" s="32" t="s">
        <v>61</v>
      </c>
      <c r="C75" s="32" t="s">
        <v>731</v>
      </c>
      <c r="D75" s="32" t="s">
        <v>732</v>
      </c>
      <c r="E75" s="31"/>
      <c r="F75" s="55"/>
      <c r="G75" s="32" t="s">
        <v>117</v>
      </c>
      <c r="H75" s="99">
        <v>1.1392499999999999</v>
      </c>
      <c r="I75" s="116">
        <f t="shared" si="2"/>
        <v>1.1392499999999999</v>
      </c>
      <c r="J75" s="113"/>
      <c r="K75" s="130"/>
    </row>
    <row r="76" spans="1:11" ht="28.5" x14ac:dyDescent="0.2">
      <c r="A76" s="120">
        <v>69</v>
      </c>
      <c r="B76" s="32" t="s">
        <v>61</v>
      </c>
      <c r="C76" s="32" t="s">
        <v>733</v>
      </c>
      <c r="D76" s="32" t="s">
        <v>734</v>
      </c>
      <c r="E76" s="31"/>
      <c r="F76" s="55"/>
      <c r="G76" s="32" t="s">
        <v>117</v>
      </c>
      <c r="H76" s="99">
        <v>5.6999249999999995</v>
      </c>
      <c r="I76" s="116">
        <f t="shared" si="2"/>
        <v>5.6999249999999995</v>
      </c>
      <c r="J76" s="113"/>
      <c r="K76" s="130"/>
    </row>
    <row r="77" spans="1:11" ht="28.5" x14ac:dyDescent="0.2">
      <c r="A77" s="120">
        <v>70</v>
      </c>
      <c r="B77" s="32" t="s">
        <v>61</v>
      </c>
      <c r="C77" s="32" t="s">
        <v>735</v>
      </c>
      <c r="D77" s="32" t="s">
        <v>734</v>
      </c>
      <c r="E77" s="31"/>
      <c r="F77" s="55"/>
      <c r="G77" s="32" t="s">
        <v>117</v>
      </c>
      <c r="H77" s="99">
        <v>6.9641249999999992</v>
      </c>
      <c r="I77" s="116">
        <f t="shared" si="2"/>
        <v>6.9641249999999992</v>
      </c>
      <c r="J77" s="113"/>
      <c r="K77" s="130"/>
    </row>
    <row r="78" spans="1:11" ht="28.5" x14ac:dyDescent="0.2">
      <c r="A78" s="120">
        <v>71</v>
      </c>
      <c r="B78" s="32" t="s">
        <v>61</v>
      </c>
      <c r="C78" s="32" t="s">
        <v>736</v>
      </c>
      <c r="D78" s="32" t="s">
        <v>734</v>
      </c>
      <c r="E78" s="31"/>
      <c r="F78" s="55"/>
      <c r="G78" s="32" t="s">
        <v>117</v>
      </c>
      <c r="H78" s="99">
        <v>9.2855000000000008</v>
      </c>
      <c r="I78" s="116">
        <f t="shared" si="2"/>
        <v>9.2855000000000008</v>
      </c>
      <c r="J78" s="113"/>
      <c r="K78" s="130"/>
    </row>
    <row r="79" spans="1:11" ht="28.5" x14ac:dyDescent="0.2">
      <c r="A79" s="120">
        <v>72</v>
      </c>
      <c r="B79" s="32" t="s">
        <v>61</v>
      </c>
      <c r="C79" s="32" t="s">
        <v>737</v>
      </c>
      <c r="D79" s="32" t="s">
        <v>734</v>
      </c>
      <c r="E79" s="31"/>
      <c r="F79" s="55"/>
      <c r="G79" s="32" t="s">
        <v>117</v>
      </c>
      <c r="H79" s="99">
        <v>6.8399099999999979</v>
      </c>
      <c r="I79" s="116">
        <f t="shared" si="2"/>
        <v>6.8399099999999979</v>
      </c>
      <c r="J79" s="113"/>
      <c r="K79" s="130"/>
    </row>
    <row r="80" spans="1:11" ht="28.5" x14ac:dyDescent="0.2">
      <c r="A80" s="120">
        <v>73</v>
      </c>
      <c r="B80" s="32" t="s">
        <v>61</v>
      </c>
      <c r="C80" s="32" t="s">
        <v>738</v>
      </c>
      <c r="D80" s="32" t="s">
        <v>738</v>
      </c>
      <c r="E80" s="29"/>
      <c r="F80" s="55"/>
      <c r="G80" s="28" t="s">
        <v>131</v>
      </c>
      <c r="H80" s="99">
        <v>0.84905172413793117</v>
      </c>
      <c r="I80" s="116">
        <f t="shared" si="2"/>
        <v>0.84905172413793117</v>
      </c>
      <c r="J80" s="113"/>
      <c r="K80" s="130"/>
    </row>
    <row r="81" spans="1:11" ht="42.75" x14ac:dyDescent="0.2">
      <c r="A81" s="120">
        <v>74</v>
      </c>
      <c r="B81" s="32" t="s">
        <v>66</v>
      </c>
      <c r="C81" s="32" t="s">
        <v>691</v>
      </c>
      <c r="D81" s="32" t="s">
        <v>692</v>
      </c>
      <c r="E81" s="31"/>
      <c r="F81" s="55"/>
      <c r="G81" s="31" t="s">
        <v>117</v>
      </c>
      <c r="H81" s="99">
        <v>21.620024999999998</v>
      </c>
      <c r="I81" s="116">
        <f t="shared" si="2"/>
        <v>21.620024999999998</v>
      </c>
      <c r="J81" s="113"/>
      <c r="K81" s="130"/>
    </row>
    <row r="82" spans="1:11" ht="57" x14ac:dyDescent="0.2">
      <c r="A82" s="120">
        <v>75</v>
      </c>
      <c r="B82" s="32" t="s">
        <v>66</v>
      </c>
      <c r="C82" s="32" t="s">
        <v>693</v>
      </c>
      <c r="D82" s="32" t="s">
        <v>694</v>
      </c>
      <c r="E82" s="31"/>
      <c r="F82" s="55"/>
      <c r="G82" s="32" t="s">
        <v>117</v>
      </c>
      <c r="H82" s="99">
        <v>3.3056624999999999</v>
      </c>
      <c r="I82" s="116">
        <f t="shared" si="2"/>
        <v>3.3056624999999999</v>
      </c>
      <c r="J82" s="113"/>
      <c r="K82" s="130"/>
    </row>
    <row r="83" spans="1:11" ht="42.75" x14ac:dyDescent="0.2">
      <c r="A83" s="120">
        <v>76</v>
      </c>
      <c r="B83" s="32" t="s">
        <v>66</v>
      </c>
      <c r="C83" s="32" t="s">
        <v>695</v>
      </c>
      <c r="D83" s="32" t="s">
        <v>696</v>
      </c>
      <c r="E83" s="31"/>
      <c r="F83" s="55"/>
      <c r="G83" s="32" t="s">
        <v>117</v>
      </c>
      <c r="H83" s="99">
        <v>6.2438249999999993</v>
      </c>
      <c r="I83" s="116">
        <f t="shared" si="2"/>
        <v>6.2438249999999993</v>
      </c>
      <c r="J83" s="113"/>
      <c r="K83" s="130"/>
    </row>
    <row r="84" spans="1:11" ht="42.75" x14ac:dyDescent="0.2">
      <c r="A84" s="120">
        <v>77</v>
      </c>
      <c r="B84" s="32" t="s">
        <v>66</v>
      </c>
      <c r="C84" s="32" t="s">
        <v>697</v>
      </c>
      <c r="D84" s="32" t="s">
        <v>696</v>
      </c>
      <c r="E84" s="31"/>
      <c r="F84" s="55"/>
      <c r="G84" s="32" t="s">
        <v>117</v>
      </c>
      <c r="H84" s="99">
        <v>6.2438249999999993</v>
      </c>
      <c r="I84" s="116">
        <f t="shared" si="2"/>
        <v>6.2438249999999993</v>
      </c>
      <c r="J84" s="113"/>
      <c r="K84" s="130"/>
    </row>
    <row r="85" spans="1:11" ht="42.75" x14ac:dyDescent="0.2">
      <c r="A85" s="120">
        <v>78</v>
      </c>
      <c r="B85" s="32" t="s">
        <v>66</v>
      </c>
      <c r="C85" s="32" t="s">
        <v>739</v>
      </c>
      <c r="D85" s="32" t="s">
        <v>740</v>
      </c>
      <c r="E85" s="29"/>
      <c r="F85" s="55"/>
      <c r="G85" s="28" t="s">
        <v>131</v>
      </c>
      <c r="H85" s="99">
        <v>6.6150000000000002</v>
      </c>
      <c r="I85" s="116">
        <f t="shared" si="2"/>
        <v>6.6150000000000002</v>
      </c>
      <c r="J85" s="113"/>
      <c r="K85" s="130"/>
    </row>
    <row r="86" spans="1:11" ht="42.75" x14ac:dyDescent="0.2">
      <c r="A86" s="120">
        <v>79</v>
      </c>
      <c r="B86" s="32" t="s">
        <v>66</v>
      </c>
      <c r="C86" s="32" t="s">
        <v>698</v>
      </c>
      <c r="D86" s="32" t="s">
        <v>699</v>
      </c>
      <c r="E86" s="31"/>
      <c r="F86" s="55"/>
      <c r="G86" s="35" t="s">
        <v>117</v>
      </c>
      <c r="H86" s="99">
        <v>11.491725000000001</v>
      </c>
      <c r="I86" s="116">
        <f t="shared" si="2"/>
        <v>11.491725000000001</v>
      </c>
      <c r="J86" s="113"/>
      <c r="K86" s="130"/>
    </row>
    <row r="87" spans="1:11" ht="42.75" x14ac:dyDescent="0.2">
      <c r="A87" s="120">
        <v>80</v>
      </c>
      <c r="B87" s="32" t="s">
        <v>66</v>
      </c>
      <c r="C87" s="32" t="s">
        <v>700</v>
      </c>
      <c r="D87" s="32" t="s">
        <v>701</v>
      </c>
      <c r="E87" s="31"/>
      <c r="F87" s="55"/>
      <c r="G87" s="32" t="s">
        <v>117</v>
      </c>
      <c r="H87" s="99">
        <v>4.0388250000000001</v>
      </c>
      <c r="I87" s="116">
        <f t="shared" si="2"/>
        <v>4.0388250000000001</v>
      </c>
      <c r="J87" s="113"/>
      <c r="K87" s="130"/>
    </row>
    <row r="88" spans="1:11" ht="42.75" x14ac:dyDescent="0.2">
      <c r="A88" s="120">
        <v>81</v>
      </c>
      <c r="B88" s="32" t="s">
        <v>66</v>
      </c>
      <c r="C88" s="32" t="s">
        <v>702</v>
      </c>
      <c r="D88" s="32" t="s">
        <v>703</v>
      </c>
      <c r="E88" s="31"/>
      <c r="F88" s="55"/>
      <c r="G88" s="32" t="s">
        <v>117</v>
      </c>
      <c r="H88" s="99">
        <v>4.7738250000000004</v>
      </c>
      <c r="I88" s="116">
        <f t="shared" si="2"/>
        <v>4.7738250000000004</v>
      </c>
      <c r="J88" s="113"/>
      <c r="K88" s="130"/>
    </row>
    <row r="89" spans="1:11" ht="42.75" x14ac:dyDescent="0.2">
      <c r="A89" s="120">
        <v>82</v>
      </c>
      <c r="B89" s="32" t="s">
        <v>66</v>
      </c>
      <c r="C89" s="32" t="s">
        <v>704</v>
      </c>
      <c r="D89" s="32" t="s">
        <v>705</v>
      </c>
      <c r="E89" s="31"/>
      <c r="F89" s="55"/>
      <c r="G89" s="32" t="s">
        <v>117</v>
      </c>
      <c r="H89" s="99">
        <v>7.9159499999999978</v>
      </c>
      <c r="I89" s="116">
        <f t="shared" si="2"/>
        <v>7.9159499999999978</v>
      </c>
      <c r="J89" s="113"/>
      <c r="K89" s="130"/>
    </row>
    <row r="90" spans="1:11" ht="43.5" thickBot="1" x14ac:dyDescent="0.25">
      <c r="A90" s="120">
        <v>83</v>
      </c>
      <c r="B90" s="105" t="s">
        <v>66</v>
      </c>
      <c r="C90" s="105" t="s">
        <v>706</v>
      </c>
      <c r="D90" s="105" t="s">
        <v>707</v>
      </c>
      <c r="E90" s="106"/>
      <c r="F90" s="55"/>
      <c r="G90" s="105" t="s">
        <v>117</v>
      </c>
      <c r="H90" s="99">
        <v>7.9637250000000002</v>
      </c>
      <c r="I90" s="122">
        <f t="shared" si="2"/>
        <v>7.9637250000000002</v>
      </c>
      <c r="J90" s="114"/>
      <c r="K90" s="131"/>
    </row>
    <row r="91" spans="1:11" ht="70.5" customHeight="1" thickBot="1" x14ac:dyDescent="0.25">
      <c r="A91" s="175" t="s">
        <v>93</v>
      </c>
      <c r="B91" s="173"/>
      <c r="C91" s="173"/>
      <c r="D91" s="173"/>
      <c r="E91" s="173"/>
      <c r="F91" s="173"/>
      <c r="G91" s="173"/>
      <c r="H91" s="174"/>
      <c r="I91" s="251"/>
      <c r="J91" s="110">
        <v>0.03</v>
      </c>
      <c r="K91" s="160">
        <f>J91*I91</f>
        <v>0</v>
      </c>
    </row>
    <row r="92" spans="1:11" ht="21" customHeight="1" x14ac:dyDescent="0.2">
      <c r="A92" s="120">
        <v>84</v>
      </c>
      <c r="B92" s="60" t="s">
        <v>62</v>
      </c>
      <c r="C92" s="60" t="s">
        <v>638</v>
      </c>
      <c r="D92" s="60" t="s">
        <v>639</v>
      </c>
      <c r="E92" s="104"/>
      <c r="F92" s="56"/>
      <c r="G92" s="60" t="s">
        <v>640</v>
      </c>
      <c r="H92" s="99">
        <v>8.0813250000000014</v>
      </c>
      <c r="I92" s="117">
        <f t="shared" ref="I92:I129" si="3">(1-$I$91)*H92</f>
        <v>8.0813250000000014</v>
      </c>
      <c r="J92" s="112"/>
      <c r="K92" s="132"/>
    </row>
    <row r="93" spans="1:11" ht="42.75" x14ac:dyDescent="0.2">
      <c r="A93" s="119">
        <v>85</v>
      </c>
      <c r="B93" s="32" t="s">
        <v>62</v>
      </c>
      <c r="C93" s="32" t="s">
        <v>641</v>
      </c>
      <c r="D93" s="32" t="s">
        <v>642</v>
      </c>
      <c r="E93" s="31"/>
      <c r="F93" s="55"/>
      <c r="G93" s="32" t="s">
        <v>640</v>
      </c>
      <c r="H93" s="99">
        <v>6.7619999999999996</v>
      </c>
      <c r="I93" s="116">
        <f t="shared" si="3"/>
        <v>6.7619999999999996</v>
      </c>
      <c r="J93" s="113"/>
      <c r="K93" s="130"/>
    </row>
    <row r="94" spans="1:11" ht="42.75" x14ac:dyDescent="0.2">
      <c r="A94" s="120">
        <v>86</v>
      </c>
      <c r="B94" s="32" t="s">
        <v>62</v>
      </c>
      <c r="C94" s="32" t="s">
        <v>643</v>
      </c>
      <c r="D94" s="32" t="s">
        <v>644</v>
      </c>
      <c r="E94" s="31"/>
      <c r="F94" s="55"/>
      <c r="G94" s="32" t="s">
        <v>640</v>
      </c>
      <c r="H94" s="99">
        <v>5.6569275000000001</v>
      </c>
      <c r="I94" s="116">
        <f t="shared" si="3"/>
        <v>5.6569275000000001</v>
      </c>
      <c r="J94" s="113"/>
      <c r="K94" s="130"/>
    </row>
    <row r="95" spans="1:11" ht="28.5" x14ac:dyDescent="0.2">
      <c r="A95" s="119">
        <v>87</v>
      </c>
      <c r="B95" s="32" t="s">
        <v>62</v>
      </c>
      <c r="C95" s="32" t="s">
        <v>645</v>
      </c>
      <c r="D95" s="32" t="s">
        <v>646</v>
      </c>
      <c r="E95" s="31"/>
      <c r="F95" s="55"/>
      <c r="G95" s="32" t="s">
        <v>640</v>
      </c>
      <c r="H95" s="99">
        <v>11.756324999999999</v>
      </c>
      <c r="I95" s="116">
        <f t="shared" si="3"/>
        <v>11.756324999999999</v>
      </c>
      <c r="J95" s="113"/>
      <c r="K95" s="130"/>
    </row>
    <row r="96" spans="1:11" x14ac:dyDescent="0.2">
      <c r="A96" s="120">
        <v>88</v>
      </c>
      <c r="B96" s="32" t="s">
        <v>65</v>
      </c>
      <c r="C96" s="31" t="s">
        <v>708</v>
      </c>
      <c r="D96" s="32" t="s">
        <v>709</v>
      </c>
      <c r="E96" s="31"/>
      <c r="F96" s="55"/>
      <c r="G96" s="32" t="s">
        <v>640</v>
      </c>
      <c r="H96" s="99">
        <v>2.3887499999999995</v>
      </c>
      <c r="I96" s="116">
        <f t="shared" si="3"/>
        <v>2.3887499999999995</v>
      </c>
      <c r="J96" s="113"/>
      <c r="K96" s="130"/>
    </row>
    <row r="97" spans="1:11" x14ac:dyDescent="0.2">
      <c r="A97" s="119">
        <v>89</v>
      </c>
      <c r="B97" s="32" t="s">
        <v>65</v>
      </c>
      <c r="C97" s="31" t="s">
        <v>710</v>
      </c>
      <c r="D97" s="32" t="s">
        <v>709</v>
      </c>
      <c r="E97" s="31"/>
      <c r="F97" s="55"/>
      <c r="G97" s="32" t="s">
        <v>640</v>
      </c>
      <c r="H97" s="99">
        <v>3.1678499999999996</v>
      </c>
      <c r="I97" s="116">
        <f t="shared" si="3"/>
        <v>3.1678499999999996</v>
      </c>
      <c r="J97" s="113"/>
      <c r="K97" s="130"/>
    </row>
    <row r="98" spans="1:11" x14ac:dyDescent="0.2">
      <c r="A98" s="120">
        <v>90</v>
      </c>
      <c r="B98" s="32" t="s">
        <v>65</v>
      </c>
      <c r="C98" s="31" t="s">
        <v>711</v>
      </c>
      <c r="D98" s="32" t="s">
        <v>709</v>
      </c>
      <c r="E98" s="31"/>
      <c r="F98" s="55"/>
      <c r="G98" s="32" t="s">
        <v>640</v>
      </c>
      <c r="H98" s="99">
        <v>5.2074749999999996</v>
      </c>
      <c r="I98" s="116">
        <f t="shared" si="3"/>
        <v>5.2074749999999996</v>
      </c>
      <c r="J98" s="113"/>
      <c r="K98" s="130"/>
    </row>
    <row r="99" spans="1:11" x14ac:dyDescent="0.2">
      <c r="A99" s="119">
        <v>91</v>
      </c>
      <c r="B99" s="32" t="s">
        <v>65</v>
      </c>
      <c r="C99" s="31" t="s">
        <v>712</v>
      </c>
      <c r="D99" s="32" t="s">
        <v>709</v>
      </c>
      <c r="E99" s="31"/>
      <c r="F99" s="55"/>
      <c r="G99" s="32" t="s">
        <v>640</v>
      </c>
      <c r="H99" s="99">
        <v>10.29</v>
      </c>
      <c r="I99" s="116">
        <f t="shared" si="3"/>
        <v>10.29</v>
      </c>
      <c r="J99" s="113"/>
      <c r="K99" s="130"/>
    </row>
    <row r="100" spans="1:11" ht="57" x14ac:dyDescent="0.2">
      <c r="A100" s="120">
        <v>92</v>
      </c>
      <c r="B100" s="32" t="s">
        <v>63</v>
      </c>
      <c r="C100" s="32" t="s">
        <v>626</v>
      </c>
      <c r="D100" s="32" t="s">
        <v>627</v>
      </c>
      <c r="E100" s="31"/>
      <c r="F100" s="55"/>
      <c r="G100" s="32" t="s">
        <v>134</v>
      </c>
      <c r="H100" s="99">
        <v>0.51449999999999996</v>
      </c>
      <c r="I100" s="116">
        <f t="shared" si="3"/>
        <v>0.51449999999999996</v>
      </c>
      <c r="J100" s="113"/>
      <c r="K100" s="130"/>
    </row>
    <row r="101" spans="1:11" ht="57" x14ac:dyDescent="0.2">
      <c r="A101" s="119">
        <v>93</v>
      </c>
      <c r="B101" s="32" t="s">
        <v>63</v>
      </c>
      <c r="C101" s="32" t="s">
        <v>628</v>
      </c>
      <c r="D101" s="32" t="s">
        <v>629</v>
      </c>
      <c r="E101" s="31"/>
      <c r="F101" s="55"/>
      <c r="G101" s="32" t="s">
        <v>134</v>
      </c>
      <c r="H101" s="99">
        <v>1.3462750000000001</v>
      </c>
      <c r="I101" s="116">
        <f t="shared" si="3"/>
        <v>1.3462750000000001</v>
      </c>
      <c r="J101" s="113"/>
      <c r="K101" s="130"/>
    </row>
    <row r="102" spans="1:11" ht="42.75" x14ac:dyDescent="0.2">
      <c r="A102" s="120">
        <v>94</v>
      </c>
      <c r="B102" s="32" t="s">
        <v>63</v>
      </c>
      <c r="C102" s="32" t="s">
        <v>630</v>
      </c>
      <c r="D102" s="32" t="s">
        <v>631</v>
      </c>
      <c r="E102" s="31"/>
      <c r="F102" s="55"/>
      <c r="G102" s="32" t="s">
        <v>134</v>
      </c>
      <c r="H102" s="99">
        <v>2.0194125000000001</v>
      </c>
      <c r="I102" s="116">
        <f t="shared" si="3"/>
        <v>2.0194125000000001</v>
      </c>
      <c r="J102" s="113"/>
      <c r="K102" s="130"/>
    </row>
    <row r="103" spans="1:11" ht="57" x14ac:dyDescent="0.2">
      <c r="A103" s="119">
        <v>95</v>
      </c>
      <c r="B103" s="32" t="s">
        <v>63</v>
      </c>
      <c r="C103" s="32" t="s">
        <v>632</v>
      </c>
      <c r="D103" s="32" t="s">
        <v>633</v>
      </c>
      <c r="E103" s="31"/>
      <c r="F103" s="55"/>
      <c r="G103" s="32" t="s">
        <v>134</v>
      </c>
      <c r="H103" s="99">
        <v>2.2013249999999998</v>
      </c>
      <c r="I103" s="116">
        <f t="shared" si="3"/>
        <v>2.2013249999999998</v>
      </c>
      <c r="J103" s="113"/>
      <c r="K103" s="130"/>
    </row>
    <row r="104" spans="1:11" ht="42.75" x14ac:dyDescent="0.2">
      <c r="A104" s="120">
        <v>96</v>
      </c>
      <c r="B104" s="32" t="s">
        <v>63</v>
      </c>
      <c r="C104" s="32" t="s">
        <v>634</v>
      </c>
      <c r="D104" s="32" t="s">
        <v>635</v>
      </c>
      <c r="E104" s="31"/>
      <c r="F104" s="55"/>
      <c r="G104" s="32" t="s">
        <v>134</v>
      </c>
      <c r="H104" s="99">
        <v>1.4663250000000001</v>
      </c>
      <c r="I104" s="116">
        <f t="shared" si="3"/>
        <v>1.4663250000000001</v>
      </c>
      <c r="J104" s="113"/>
      <c r="K104" s="130"/>
    </row>
    <row r="105" spans="1:11" ht="57" x14ac:dyDescent="0.2">
      <c r="A105" s="119">
        <v>97</v>
      </c>
      <c r="B105" s="32" t="s">
        <v>63</v>
      </c>
      <c r="C105" s="32" t="s">
        <v>636</v>
      </c>
      <c r="D105" s="32" t="s">
        <v>637</v>
      </c>
      <c r="E105" s="31"/>
      <c r="F105" s="55"/>
      <c r="G105" s="32" t="s">
        <v>134</v>
      </c>
      <c r="H105" s="99">
        <v>5.6999249999999995</v>
      </c>
      <c r="I105" s="116">
        <f t="shared" si="3"/>
        <v>5.6999249999999995</v>
      </c>
      <c r="J105" s="113"/>
      <c r="K105" s="130"/>
    </row>
    <row r="106" spans="1:11" ht="28.5" x14ac:dyDescent="0.2">
      <c r="A106" s="120">
        <v>98</v>
      </c>
      <c r="B106" s="31" t="s">
        <v>64</v>
      </c>
      <c r="C106" s="32" t="s">
        <v>647</v>
      </c>
      <c r="D106" s="32" t="s">
        <v>648</v>
      </c>
      <c r="E106" s="31"/>
      <c r="F106" s="55"/>
      <c r="G106" s="32" t="s">
        <v>640</v>
      </c>
      <c r="H106" s="99">
        <v>50.69662499999999</v>
      </c>
      <c r="I106" s="116">
        <f t="shared" si="3"/>
        <v>50.69662499999999</v>
      </c>
      <c r="J106" s="113"/>
      <c r="K106" s="130"/>
    </row>
    <row r="107" spans="1:11" ht="28.5" x14ac:dyDescent="0.2">
      <c r="A107" s="119">
        <v>99</v>
      </c>
      <c r="B107" s="31" t="s">
        <v>64</v>
      </c>
      <c r="C107" s="32" t="s">
        <v>649</v>
      </c>
      <c r="D107" s="32" t="s">
        <v>650</v>
      </c>
      <c r="E107" s="31"/>
      <c r="F107" s="55"/>
      <c r="G107" s="32" t="s">
        <v>640</v>
      </c>
      <c r="H107" s="99">
        <v>55.43737500000001</v>
      </c>
      <c r="I107" s="116">
        <f t="shared" si="3"/>
        <v>55.43737500000001</v>
      </c>
      <c r="J107" s="113"/>
      <c r="K107" s="130"/>
    </row>
    <row r="108" spans="1:11" ht="28.5" x14ac:dyDescent="0.2">
      <c r="A108" s="120">
        <v>100</v>
      </c>
      <c r="B108" s="31" t="s">
        <v>64</v>
      </c>
      <c r="C108" s="32" t="s">
        <v>651</v>
      </c>
      <c r="D108" s="32" t="s">
        <v>652</v>
      </c>
      <c r="E108" s="31"/>
      <c r="F108" s="55"/>
      <c r="G108" s="32" t="s">
        <v>640</v>
      </c>
      <c r="H108" s="99">
        <v>58.616250000000001</v>
      </c>
      <c r="I108" s="116">
        <f t="shared" si="3"/>
        <v>58.616250000000001</v>
      </c>
      <c r="J108" s="113"/>
      <c r="K108" s="130"/>
    </row>
    <row r="109" spans="1:11" ht="28.5" x14ac:dyDescent="0.2">
      <c r="A109" s="119">
        <v>101</v>
      </c>
      <c r="B109" s="31" t="s">
        <v>64</v>
      </c>
      <c r="C109" s="32" t="s">
        <v>653</v>
      </c>
      <c r="D109" s="32" t="s">
        <v>654</v>
      </c>
      <c r="E109" s="31"/>
      <c r="F109" s="55"/>
      <c r="G109" s="32" t="s">
        <v>640</v>
      </c>
      <c r="H109" s="99">
        <v>60.453749999999999</v>
      </c>
      <c r="I109" s="116">
        <f t="shared" si="3"/>
        <v>60.453749999999999</v>
      </c>
      <c r="J109" s="113"/>
      <c r="K109" s="130"/>
    </row>
    <row r="110" spans="1:11" ht="28.5" x14ac:dyDescent="0.2">
      <c r="A110" s="120">
        <v>102</v>
      </c>
      <c r="B110" s="31" t="s">
        <v>64</v>
      </c>
      <c r="C110" s="32" t="s">
        <v>655</v>
      </c>
      <c r="D110" s="32" t="s">
        <v>656</v>
      </c>
      <c r="E110" s="31"/>
      <c r="F110" s="55"/>
      <c r="G110" s="32" t="s">
        <v>640</v>
      </c>
      <c r="H110" s="99">
        <v>62.291249999999991</v>
      </c>
      <c r="I110" s="116">
        <f t="shared" si="3"/>
        <v>62.291249999999991</v>
      </c>
      <c r="J110" s="113"/>
      <c r="K110" s="130"/>
    </row>
    <row r="111" spans="1:11" ht="28.5" x14ac:dyDescent="0.2">
      <c r="A111" s="119">
        <v>103</v>
      </c>
      <c r="B111" s="31" t="s">
        <v>64</v>
      </c>
      <c r="C111" s="32" t="s">
        <v>657</v>
      </c>
      <c r="D111" s="32" t="s">
        <v>658</v>
      </c>
      <c r="E111" s="31"/>
      <c r="F111" s="55"/>
      <c r="G111" s="32" t="s">
        <v>640</v>
      </c>
      <c r="H111" s="99">
        <v>31.366124999999997</v>
      </c>
      <c r="I111" s="116">
        <f t="shared" si="3"/>
        <v>31.366124999999997</v>
      </c>
      <c r="J111" s="113"/>
      <c r="K111" s="130"/>
    </row>
    <row r="112" spans="1:11" ht="28.5" x14ac:dyDescent="0.2">
      <c r="A112" s="120">
        <v>104</v>
      </c>
      <c r="B112" s="31" t="s">
        <v>64</v>
      </c>
      <c r="C112" s="32" t="s">
        <v>659</v>
      </c>
      <c r="D112" s="32" t="s">
        <v>660</v>
      </c>
      <c r="E112" s="31"/>
      <c r="F112" s="55"/>
      <c r="G112" s="32" t="s">
        <v>640</v>
      </c>
      <c r="H112" s="99">
        <v>42.137550000000005</v>
      </c>
      <c r="I112" s="116">
        <f t="shared" si="3"/>
        <v>42.137550000000005</v>
      </c>
      <c r="J112" s="113"/>
      <c r="K112" s="130"/>
    </row>
    <row r="113" spans="1:11" ht="28.5" x14ac:dyDescent="0.2">
      <c r="A113" s="119">
        <v>105</v>
      </c>
      <c r="B113" s="31" t="s">
        <v>64</v>
      </c>
      <c r="C113" s="32" t="s">
        <v>661</v>
      </c>
      <c r="D113" s="32" t="s">
        <v>662</v>
      </c>
      <c r="E113" s="31"/>
      <c r="F113" s="55"/>
      <c r="G113" s="32" t="s">
        <v>640</v>
      </c>
      <c r="H113" s="99">
        <v>42.369074999999995</v>
      </c>
      <c r="I113" s="116">
        <f t="shared" si="3"/>
        <v>42.369074999999995</v>
      </c>
      <c r="J113" s="113"/>
      <c r="K113" s="130"/>
    </row>
    <row r="114" spans="1:11" ht="28.5" x14ac:dyDescent="0.2">
      <c r="A114" s="120">
        <v>106</v>
      </c>
      <c r="B114" s="31" t="s">
        <v>64</v>
      </c>
      <c r="C114" s="32" t="s">
        <v>663</v>
      </c>
      <c r="D114" s="32" t="s">
        <v>664</v>
      </c>
      <c r="E114" s="31"/>
      <c r="F114" s="55"/>
      <c r="G114" s="32" t="s">
        <v>640</v>
      </c>
      <c r="H114" s="99">
        <v>42.369074999999995</v>
      </c>
      <c r="I114" s="116">
        <f t="shared" si="3"/>
        <v>42.369074999999995</v>
      </c>
      <c r="J114" s="113"/>
      <c r="K114" s="130"/>
    </row>
    <row r="115" spans="1:11" ht="28.5" x14ac:dyDescent="0.2">
      <c r="A115" s="119">
        <v>107</v>
      </c>
      <c r="B115" s="31" t="s">
        <v>64</v>
      </c>
      <c r="C115" s="32" t="s">
        <v>665</v>
      </c>
      <c r="D115" s="32" t="s">
        <v>666</v>
      </c>
      <c r="E115" s="31"/>
      <c r="F115" s="55"/>
      <c r="G115" s="32" t="s">
        <v>640</v>
      </c>
      <c r="H115" s="99">
        <v>40.425000000000004</v>
      </c>
      <c r="I115" s="116">
        <f t="shared" si="3"/>
        <v>40.425000000000004</v>
      </c>
      <c r="J115" s="113"/>
      <c r="K115" s="130"/>
    </row>
    <row r="116" spans="1:11" ht="28.5" x14ac:dyDescent="0.2">
      <c r="A116" s="120">
        <v>108</v>
      </c>
      <c r="B116" s="32" t="s">
        <v>64</v>
      </c>
      <c r="C116" s="32" t="s">
        <v>667</v>
      </c>
      <c r="D116" s="32" t="s">
        <v>668</v>
      </c>
      <c r="E116" s="31"/>
      <c r="F116" s="55" t="s">
        <v>1206</v>
      </c>
      <c r="G116" s="32" t="s">
        <v>640</v>
      </c>
      <c r="H116" s="99">
        <v>6.0196499999999995</v>
      </c>
      <c r="I116" s="116">
        <f t="shared" si="3"/>
        <v>6.0196499999999995</v>
      </c>
      <c r="J116" s="113"/>
      <c r="K116" s="130"/>
    </row>
    <row r="117" spans="1:11" ht="28.5" x14ac:dyDescent="0.2">
      <c r="A117" s="119">
        <v>109</v>
      </c>
      <c r="B117" s="32" t="s">
        <v>64</v>
      </c>
      <c r="C117" s="32" t="s">
        <v>669</v>
      </c>
      <c r="D117" s="32" t="s">
        <v>670</v>
      </c>
      <c r="E117" s="31"/>
      <c r="F117" s="55" t="s">
        <v>1207</v>
      </c>
      <c r="G117" s="32" t="s">
        <v>640</v>
      </c>
      <c r="H117" s="99">
        <v>7.919624999999999</v>
      </c>
      <c r="I117" s="116">
        <f t="shared" si="3"/>
        <v>7.919624999999999</v>
      </c>
      <c r="J117" s="113"/>
      <c r="K117" s="130"/>
    </row>
    <row r="118" spans="1:11" ht="28.5" x14ac:dyDescent="0.2">
      <c r="A118" s="120">
        <v>110</v>
      </c>
      <c r="B118" s="32" t="s">
        <v>64</v>
      </c>
      <c r="C118" s="32" t="s">
        <v>671</v>
      </c>
      <c r="D118" s="32" t="s">
        <v>672</v>
      </c>
      <c r="E118" s="31"/>
      <c r="F118" s="55" t="s">
        <v>1208</v>
      </c>
      <c r="G118" s="32" t="s">
        <v>640</v>
      </c>
      <c r="H118" s="99">
        <v>10.332000000000001</v>
      </c>
      <c r="I118" s="116">
        <f t="shared" si="3"/>
        <v>10.332000000000001</v>
      </c>
      <c r="J118" s="113"/>
      <c r="K118" s="130"/>
    </row>
    <row r="119" spans="1:11" ht="28.5" x14ac:dyDescent="0.2">
      <c r="A119" s="119">
        <v>111</v>
      </c>
      <c r="B119" s="31" t="s">
        <v>64</v>
      </c>
      <c r="C119" s="32" t="s">
        <v>673</v>
      </c>
      <c r="D119" s="32" t="s">
        <v>674</v>
      </c>
      <c r="E119" s="31"/>
      <c r="F119" s="55" t="s">
        <v>1209</v>
      </c>
      <c r="G119" s="32" t="s">
        <v>640</v>
      </c>
      <c r="H119" s="99">
        <v>5.8202812499999999</v>
      </c>
      <c r="I119" s="116">
        <f t="shared" si="3"/>
        <v>5.8202812499999999</v>
      </c>
      <c r="J119" s="113"/>
      <c r="K119" s="130"/>
    </row>
    <row r="120" spans="1:11" ht="28.5" x14ac:dyDescent="0.2">
      <c r="A120" s="120">
        <v>112</v>
      </c>
      <c r="B120" s="32" t="s">
        <v>64</v>
      </c>
      <c r="C120" s="32" t="s">
        <v>675</v>
      </c>
      <c r="D120" s="32" t="s">
        <v>676</v>
      </c>
      <c r="E120" s="31"/>
      <c r="F120" s="55" t="s">
        <v>1210</v>
      </c>
      <c r="G120" s="32" t="s">
        <v>640</v>
      </c>
      <c r="H120" s="99">
        <v>4.7250000000000005</v>
      </c>
      <c r="I120" s="116">
        <f t="shared" si="3"/>
        <v>4.7250000000000005</v>
      </c>
      <c r="J120" s="113"/>
      <c r="K120" s="130"/>
    </row>
    <row r="121" spans="1:11" ht="28.5" x14ac:dyDescent="0.2">
      <c r="A121" s="119">
        <v>113</v>
      </c>
      <c r="B121" s="32" t="s">
        <v>64</v>
      </c>
      <c r="C121" s="32" t="s">
        <v>677</v>
      </c>
      <c r="D121" s="32" t="s">
        <v>678</v>
      </c>
      <c r="E121" s="31"/>
      <c r="F121" s="55"/>
      <c r="G121" s="32" t="s">
        <v>640</v>
      </c>
      <c r="H121" s="99">
        <v>4.7250000000000005</v>
      </c>
      <c r="I121" s="116">
        <f t="shared" si="3"/>
        <v>4.7250000000000005</v>
      </c>
      <c r="J121" s="113"/>
      <c r="K121" s="130"/>
    </row>
    <row r="122" spans="1:11" ht="28.5" x14ac:dyDescent="0.2">
      <c r="A122" s="120">
        <v>114</v>
      </c>
      <c r="B122" s="32" t="s">
        <v>64</v>
      </c>
      <c r="C122" s="32" t="s">
        <v>679</v>
      </c>
      <c r="D122" s="32" t="s">
        <v>680</v>
      </c>
      <c r="E122" s="31"/>
      <c r="F122" s="55"/>
      <c r="G122" s="32"/>
      <c r="H122" s="99">
        <v>13.450500000000002</v>
      </c>
      <c r="I122" s="116">
        <f t="shared" si="3"/>
        <v>13.450500000000002</v>
      </c>
      <c r="J122" s="113"/>
      <c r="K122" s="130"/>
    </row>
    <row r="123" spans="1:11" ht="28.5" x14ac:dyDescent="0.2">
      <c r="A123" s="119">
        <v>115</v>
      </c>
      <c r="B123" s="32" t="s">
        <v>64</v>
      </c>
      <c r="C123" s="32" t="s">
        <v>681</v>
      </c>
      <c r="D123" s="32" t="s">
        <v>682</v>
      </c>
      <c r="E123" s="31"/>
      <c r="F123" s="55"/>
      <c r="G123" s="35" t="s">
        <v>640</v>
      </c>
      <c r="H123" s="99">
        <v>8.8199999999999985</v>
      </c>
      <c r="I123" s="116">
        <f t="shared" si="3"/>
        <v>8.8199999999999985</v>
      </c>
      <c r="J123" s="113"/>
      <c r="K123" s="130"/>
    </row>
    <row r="124" spans="1:11" ht="28.5" x14ac:dyDescent="0.2">
      <c r="A124" s="120">
        <v>116</v>
      </c>
      <c r="B124" s="32" t="s">
        <v>64</v>
      </c>
      <c r="C124" s="32" t="s">
        <v>683</v>
      </c>
      <c r="D124" s="32" t="s">
        <v>684</v>
      </c>
      <c r="E124" s="31"/>
      <c r="F124" s="55"/>
      <c r="G124" s="35" t="s">
        <v>640</v>
      </c>
      <c r="H124" s="99">
        <v>21.682500000000001</v>
      </c>
      <c r="I124" s="116">
        <f t="shared" si="3"/>
        <v>21.682500000000001</v>
      </c>
      <c r="J124" s="113"/>
      <c r="K124" s="130"/>
    </row>
    <row r="125" spans="1:11" ht="28.5" x14ac:dyDescent="0.2">
      <c r="A125" s="119">
        <v>117</v>
      </c>
      <c r="B125" s="32" t="s">
        <v>64</v>
      </c>
      <c r="C125" s="32" t="s">
        <v>685</v>
      </c>
      <c r="D125" s="32" t="s">
        <v>686</v>
      </c>
      <c r="E125" s="31"/>
      <c r="F125" s="55"/>
      <c r="G125" s="35" t="s">
        <v>640</v>
      </c>
      <c r="H125" s="99">
        <v>32.707499999999996</v>
      </c>
      <c r="I125" s="116">
        <f t="shared" si="3"/>
        <v>32.707499999999996</v>
      </c>
      <c r="J125" s="113"/>
      <c r="K125" s="130"/>
    </row>
    <row r="126" spans="1:11" ht="42.75" x14ac:dyDescent="0.2">
      <c r="A126" s="120">
        <v>118</v>
      </c>
      <c r="B126" s="32" t="s">
        <v>64</v>
      </c>
      <c r="C126" s="32" t="s">
        <v>687</v>
      </c>
      <c r="D126" s="32" t="s">
        <v>688</v>
      </c>
      <c r="E126" s="31"/>
      <c r="F126" s="55"/>
      <c r="G126" s="32" t="s">
        <v>640</v>
      </c>
      <c r="H126" s="99">
        <v>13.965000000000002</v>
      </c>
      <c r="I126" s="116">
        <f t="shared" si="3"/>
        <v>13.965000000000002</v>
      </c>
      <c r="J126" s="113"/>
      <c r="K126" s="130"/>
    </row>
    <row r="127" spans="1:11" ht="42.75" x14ac:dyDescent="0.2">
      <c r="A127" s="119">
        <v>119</v>
      </c>
      <c r="B127" s="32" t="s">
        <v>64</v>
      </c>
      <c r="C127" s="32" t="s">
        <v>689</v>
      </c>
      <c r="D127" s="32" t="s">
        <v>690</v>
      </c>
      <c r="E127" s="31"/>
      <c r="F127" s="55" t="s">
        <v>1211</v>
      </c>
      <c r="G127" s="35" t="s">
        <v>640</v>
      </c>
      <c r="H127" s="99">
        <v>6.137249999999999</v>
      </c>
      <c r="I127" s="116">
        <f t="shared" si="3"/>
        <v>6.137249999999999</v>
      </c>
      <c r="J127" s="113"/>
      <c r="K127" s="130"/>
    </row>
    <row r="128" spans="1:11" x14ac:dyDescent="0.2">
      <c r="A128" s="120">
        <v>120</v>
      </c>
      <c r="B128" s="32" t="s">
        <v>64</v>
      </c>
      <c r="C128" s="28" t="s">
        <v>741</v>
      </c>
      <c r="D128" s="28" t="s">
        <v>741</v>
      </c>
      <c r="E128" s="29"/>
      <c r="F128" s="55"/>
      <c r="G128" s="28" t="s">
        <v>600</v>
      </c>
      <c r="H128" s="99">
        <v>59.877155172413794</v>
      </c>
      <c r="I128" s="116">
        <f t="shared" si="3"/>
        <v>59.877155172413794</v>
      </c>
      <c r="J128" s="113"/>
      <c r="K128" s="130"/>
    </row>
    <row r="129" spans="1:11" ht="29.25" thickBot="1" x14ac:dyDescent="0.25">
      <c r="A129" s="119">
        <v>121</v>
      </c>
      <c r="B129" s="105" t="s">
        <v>64</v>
      </c>
      <c r="C129" s="103" t="s">
        <v>742</v>
      </c>
      <c r="D129" s="124" t="s">
        <v>742</v>
      </c>
      <c r="E129" s="109"/>
      <c r="F129" s="55"/>
      <c r="G129" s="103" t="s">
        <v>131</v>
      </c>
      <c r="H129" s="99">
        <v>51.417413793103449</v>
      </c>
      <c r="I129" s="122">
        <f t="shared" si="3"/>
        <v>51.417413793103449</v>
      </c>
      <c r="J129" s="114"/>
      <c r="K129" s="131"/>
    </row>
    <row r="130" spans="1:11" ht="39" customHeight="1" thickBot="1" x14ac:dyDescent="0.25">
      <c r="A130" s="252" t="s">
        <v>13</v>
      </c>
      <c r="B130" s="171"/>
      <c r="C130" s="171"/>
      <c r="D130" s="171"/>
      <c r="E130" s="171"/>
      <c r="F130" s="171"/>
      <c r="G130" s="171"/>
      <c r="H130" s="171"/>
      <c r="I130" s="98"/>
      <c r="J130" s="96"/>
      <c r="K130" s="111"/>
    </row>
    <row r="131" spans="1:11" ht="66" customHeight="1" thickBot="1" x14ac:dyDescent="0.25">
      <c r="A131" s="175" t="s">
        <v>95</v>
      </c>
      <c r="B131" s="173"/>
      <c r="C131" s="173"/>
      <c r="D131" s="173"/>
      <c r="E131" s="173"/>
      <c r="F131" s="173"/>
      <c r="G131" s="173"/>
      <c r="H131" s="174"/>
      <c r="I131" s="251"/>
      <c r="J131" s="110">
        <v>0.05</v>
      </c>
      <c r="K131" s="160">
        <f>J131*I131</f>
        <v>0</v>
      </c>
    </row>
    <row r="132" spans="1:11" ht="99.75" x14ac:dyDescent="0.2">
      <c r="A132" s="120">
        <v>122</v>
      </c>
      <c r="B132" s="60" t="s">
        <v>50</v>
      </c>
      <c r="C132" s="59" t="s">
        <v>294</v>
      </c>
      <c r="D132" s="59" t="s">
        <v>295</v>
      </c>
      <c r="E132" s="95"/>
      <c r="F132" s="56"/>
      <c r="G132" s="104" t="s">
        <v>117</v>
      </c>
      <c r="H132" s="99">
        <v>29.603126069999998</v>
      </c>
      <c r="I132" s="117">
        <f t="shared" ref="I132:I177" si="4">(1-$I$131)*H132</f>
        <v>29.603126069999998</v>
      </c>
      <c r="J132" s="112"/>
      <c r="K132" s="132"/>
    </row>
    <row r="133" spans="1:11" ht="28.5" x14ac:dyDescent="0.2">
      <c r="A133" s="119">
        <v>123</v>
      </c>
      <c r="B133" s="32" t="s">
        <v>52</v>
      </c>
      <c r="C133" s="32" t="s">
        <v>233</v>
      </c>
      <c r="D133" s="32" t="s">
        <v>234</v>
      </c>
      <c r="E133" s="31"/>
      <c r="F133" s="55" t="s">
        <v>1212</v>
      </c>
      <c r="G133" s="32" t="s">
        <v>235</v>
      </c>
      <c r="H133" s="99">
        <v>1.9309184999999998</v>
      </c>
      <c r="I133" s="116">
        <f t="shared" si="4"/>
        <v>1.9309184999999998</v>
      </c>
      <c r="J133" s="113"/>
      <c r="K133" s="130"/>
    </row>
    <row r="134" spans="1:11" ht="28.5" x14ac:dyDescent="0.2">
      <c r="A134" s="120">
        <v>124</v>
      </c>
      <c r="B134" s="32" t="s">
        <v>52</v>
      </c>
      <c r="C134" s="32" t="s">
        <v>236</v>
      </c>
      <c r="D134" s="32" t="s">
        <v>237</v>
      </c>
      <c r="E134" s="31"/>
      <c r="F134" s="55" t="s">
        <v>1213</v>
      </c>
      <c r="G134" s="32" t="s">
        <v>235</v>
      </c>
      <c r="H134" s="99">
        <v>1.71208107</v>
      </c>
      <c r="I134" s="116">
        <f t="shared" si="4"/>
        <v>1.71208107</v>
      </c>
      <c r="J134" s="113"/>
      <c r="K134" s="130"/>
    </row>
    <row r="135" spans="1:11" ht="28.5" x14ac:dyDescent="0.2">
      <c r="A135" s="119">
        <v>125</v>
      </c>
      <c r="B135" s="32" t="s">
        <v>59</v>
      </c>
      <c r="C135" s="32" t="s">
        <v>238</v>
      </c>
      <c r="D135" s="32" t="s">
        <v>239</v>
      </c>
      <c r="E135" s="31" t="s">
        <v>240</v>
      </c>
      <c r="F135" s="55" t="s">
        <v>1214</v>
      </c>
      <c r="G135" s="32" t="s">
        <v>241</v>
      </c>
      <c r="H135" s="99">
        <v>4.4625672000000005</v>
      </c>
      <c r="I135" s="116">
        <f t="shared" si="4"/>
        <v>4.4625672000000005</v>
      </c>
      <c r="J135" s="113"/>
      <c r="K135" s="130"/>
    </row>
    <row r="136" spans="1:11" ht="28.5" x14ac:dyDescent="0.2">
      <c r="A136" s="120">
        <v>126</v>
      </c>
      <c r="B136" s="32" t="s">
        <v>59</v>
      </c>
      <c r="C136" s="32" t="s">
        <v>242</v>
      </c>
      <c r="D136" s="32" t="s">
        <v>243</v>
      </c>
      <c r="E136" s="31" t="s">
        <v>240</v>
      </c>
      <c r="F136" s="55" t="s">
        <v>1215</v>
      </c>
      <c r="G136" s="32" t="s">
        <v>241</v>
      </c>
      <c r="H136" s="99">
        <v>7.5134184300000006</v>
      </c>
      <c r="I136" s="116">
        <f t="shared" si="4"/>
        <v>7.5134184300000006</v>
      </c>
      <c r="J136" s="113"/>
      <c r="K136" s="130"/>
    </row>
    <row r="137" spans="1:11" ht="42.75" x14ac:dyDescent="0.2">
      <c r="A137" s="119">
        <v>127</v>
      </c>
      <c r="B137" s="32" t="s">
        <v>59</v>
      </c>
      <c r="C137" s="32" t="s">
        <v>244</v>
      </c>
      <c r="D137" s="32" t="s">
        <v>245</v>
      </c>
      <c r="E137" s="80"/>
      <c r="F137" s="55" t="s">
        <v>1216</v>
      </c>
      <c r="G137" s="32" t="s">
        <v>241</v>
      </c>
      <c r="H137" s="99">
        <v>1.2705</v>
      </c>
      <c r="I137" s="116">
        <f t="shared" si="4"/>
        <v>1.2705</v>
      </c>
      <c r="J137" s="113"/>
      <c r="K137" s="130"/>
    </row>
    <row r="138" spans="1:11" ht="28.5" x14ac:dyDescent="0.2">
      <c r="A138" s="120">
        <v>128</v>
      </c>
      <c r="B138" s="32" t="s">
        <v>59</v>
      </c>
      <c r="C138" s="32" t="s">
        <v>246</v>
      </c>
      <c r="D138" s="32" t="s">
        <v>247</v>
      </c>
      <c r="E138" s="31"/>
      <c r="F138" s="55"/>
      <c r="G138" s="32" t="s">
        <v>241</v>
      </c>
      <c r="H138" s="99">
        <v>0.32550000000000001</v>
      </c>
      <c r="I138" s="116">
        <f t="shared" si="4"/>
        <v>0.32550000000000001</v>
      </c>
      <c r="J138" s="113"/>
      <c r="K138" s="130"/>
    </row>
    <row r="139" spans="1:11" ht="28.5" x14ac:dyDescent="0.2">
      <c r="A139" s="119">
        <v>129</v>
      </c>
      <c r="B139" s="32" t="s">
        <v>59</v>
      </c>
      <c r="C139" s="32" t="s">
        <v>248</v>
      </c>
      <c r="D139" s="32" t="s">
        <v>249</v>
      </c>
      <c r="E139" s="31"/>
      <c r="F139" s="55"/>
      <c r="G139" s="32" t="s">
        <v>241</v>
      </c>
      <c r="H139" s="99">
        <v>1.2858486899999999</v>
      </c>
      <c r="I139" s="116">
        <f t="shared" si="4"/>
        <v>1.2858486899999999</v>
      </c>
      <c r="J139" s="113"/>
      <c r="K139" s="130"/>
    </row>
    <row r="140" spans="1:11" ht="42.75" x14ac:dyDescent="0.2">
      <c r="A140" s="120">
        <v>130</v>
      </c>
      <c r="B140" s="32" t="s">
        <v>59</v>
      </c>
      <c r="C140" s="32" t="s">
        <v>250</v>
      </c>
      <c r="D140" s="32" t="s">
        <v>251</v>
      </c>
      <c r="E140" s="31"/>
      <c r="F140" s="55"/>
      <c r="G140" s="32" t="s">
        <v>241</v>
      </c>
      <c r="H140" s="99">
        <v>1.28298807</v>
      </c>
      <c r="I140" s="116">
        <f t="shared" si="4"/>
        <v>1.28298807</v>
      </c>
      <c r="J140" s="113"/>
      <c r="K140" s="130"/>
    </row>
    <row r="141" spans="1:11" ht="28.5" x14ac:dyDescent="0.2">
      <c r="A141" s="119">
        <v>131</v>
      </c>
      <c r="B141" s="32" t="s">
        <v>59</v>
      </c>
      <c r="C141" s="32" t="s">
        <v>252</v>
      </c>
      <c r="D141" s="32" t="s">
        <v>253</v>
      </c>
      <c r="E141" s="31"/>
      <c r="F141" s="55"/>
      <c r="G141" s="32" t="s">
        <v>241</v>
      </c>
      <c r="H141" s="99">
        <v>2.1025556999999999</v>
      </c>
      <c r="I141" s="116">
        <f t="shared" si="4"/>
        <v>2.1025556999999999</v>
      </c>
      <c r="J141" s="113"/>
      <c r="K141" s="130"/>
    </row>
    <row r="142" spans="1:11" ht="28.5" x14ac:dyDescent="0.2">
      <c r="A142" s="120">
        <v>132</v>
      </c>
      <c r="B142" s="32" t="s">
        <v>59</v>
      </c>
      <c r="C142" s="32" t="s">
        <v>254</v>
      </c>
      <c r="D142" s="32" t="s">
        <v>255</v>
      </c>
      <c r="E142" s="31"/>
      <c r="F142" s="55"/>
      <c r="G142" s="32" t="s">
        <v>241</v>
      </c>
      <c r="H142" s="99">
        <v>3.8189276999999997</v>
      </c>
      <c r="I142" s="116">
        <f t="shared" si="4"/>
        <v>3.8189276999999997</v>
      </c>
      <c r="J142" s="113"/>
      <c r="K142" s="130"/>
    </row>
    <row r="143" spans="1:11" x14ac:dyDescent="0.2">
      <c r="A143" s="119">
        <v>133</v>
      </c>
      <c r="B143" s="32" t="s">
        <v>59</v>
      </c>
      <c r="C143" s="32" t="s">
        <v>256</v>
      </c>
      <c r="D143" s="32" t="s">
        <v>257</v>
      </c>
      <c r="E143" s="31" t="s">
        <v>258</v>
      </c>
      <c r="F143" s="55"/>
      <c r="G143" s="32" t="s">
        <v>241</v>
      </c>
      <c r="H143" s="99">
        <v>4.2480206999999996</v>
      </c>
      <c r="I143" s="116">
        <f t="shared" si="4"/>
        <v>4.2480206999999996</v>
      </c>
      <c r="J143" s="113"/>
      <c r="K143" s="130"/>
    </row>
    <row r="144" spans="1:11" ht="28.5" x14ac:dyDescent="0.2">
      <c r="A144" s="120">
        <v>134</v>
      </c>
      <c r="B144" s="33" t="s">
        <v>59</v>
      </c>
      <c r="C144" s="31" t="s">
        <v>259</v>
      </c>
      <c r="D144" s="31" t="s">
        <v>260</v>
      </c>
      <c r="E144" s="31" t="s">
        <v>258</v>
      </c>
      <c r="F144" s="55"/>
      <c r="G144" s="31" t="s">
        <v>241</v>
      </c>
      <c r="H144" s="99">
        <v>11.932872</v>
      </c>
      <c r="I144" s="116">
        <f t="shared" si="4"/>
        <v>11.932872</v>
      </c>
      <c r="J144" s="113"/>
      <c r="K144" s="130"/>
    </row>
    <row r="145" spans="1:11" ht="28.5" x14ac:dyDescent="0.2">
      <c r="A145" s="119">
        <v>135</v>
      </c>
      <c r="B145" s="32" t="s">
        <v>53</v>
      </c>
      <c r="C145" s="32" t="s">
        <v>261</v>
      </c>
      <c r="D145" s="32" t="s">
        <v>262</v>
      </c>
      <c r="E145" s="80" t="s">
        <v>263</v>
      </c>
      <c r="F145" s="55"/>
      <c r="G145" s="32" t="s">
        <v>117</v>
      </c>
      <c r="H145" s="99">
        <v>1.4160068999999997</v>
      </c>
      <c r="I145" s="116">
        <f t="shared" si="4"/>
        <v>1.4160068999999997</v>
      </c>
      <c r="J145" s="113"/>
      <c r="K145" s="130"/>
    </row>
    <row r="146" spans="1:11" x14ac:dyDescent="0.2">
      <c r="A146" s="120">
        <v>136</v>
      </c>
      <c r="B146" s="32" t="s">
        <v>53</v>
      </c>
      <c r="C146" s="32" t="s">
        <v>264</v>
      </c>
      <c r="D146" s="32" t="s">
        <v>265</v>
      </c>
      <c r="E146" s="31"/>
      <c r="F146" s="55"/>
      <c r="G146" s="32" t="s">
        <v>117</v>
      </c>
      <c r="H146" s="99">
        <v>0.37760183999999997</v>
      </c>
      <c r="I146" s="116">
        <f t="shared" si="4"/>
        <v>0.37760183999999997</v>
      </c>
      <c r="J146" s="113"/>
      <c r="K146" s="130"/>
    </row>
    <row r="147" spans="1:11" ht="28.5" x14ac:dyDescent="0.2">
      <c r="A147" s="119">
        <v>137</v>
      </c>
      <c r="B147" s="32" t="s">
        <v>53</v>
      </c>
      <c r="C147" s="32" t="s">
        <v>268</v>
      </c>
      <c r="D147" s="32" t="s">
        <v>269</v>
      </c>
      <c r="E147" s="31" t="s">
        <v>270</v>
      </c>
      <c r="F147" s="55"/>
      <c r="G147" s="32" t="s">
        <v>117</v>
      </c>
      <c r="H147" s="99">
        <v>1.6734627000000002</v>
      </c>
      <c r="I147" s="116">
        <f t="shared" si="4"/>
        <v>1.6734627000000002</v>
      </c>
      <c r="J147" s="113"/>
      <c r="K147" s="130"/>
    </row>
    <row r="148" spans="1:11" ht="28.5" x14ac:dyDescent="0.2">
      <c r="A148" s="120">
        <v>138</v>
      </c>
      <c r="B148" s="32" t="s">
        <v>53</v>
      </c>
      <c r="C148" s="32" t="s">
        <v>273</v>
      </c>
      <c r="D148" s="32" t="s">
        <v>274</v>
      </c>
      <c r="E148" s="31" t="s">
        <v>270</v>
      </c>
      <c r="F148" s="55"/>
      <c r="G148" s="32" t="s">
        <v>117</v>
      </c>
      <c r="H148" s="99">
        <v>1.5750000000000002</v>
      </c>
      <c r="I148" s="116">
        <f t="shared" si="4"/>
        <v>1.5750000000000002</v>
      </c>
      <c r="J148" s="113"/>
      <c r="K148" s="130"/>
    </row>
    <row r="149" spans="1:11" ht="28.5" x14ac:dyDescent="0.2">
      <c r="A149" s="119">
        <v>139</v>
      </c>
      <c r="B149" s="32" t="s">
        <v>53</v>
      </c>
      <c r="C149" s="32" t="s">
        <v>275</v>
      </c>
      <c r="D149" s="32" t="s">
        <v>276</v>
      </c>
      <c r="E149" s="31"/>
      <c r="F149" s="55"/>
      <c r="G149" s="32" t="s">
        <v>117</v>
      </c>
      <c r="H149" s="99">
        <v>1.3559338800000003</v>
      </c>
      <c r="I149" s="116">
        <f t="shared" si="4"/>
        <v>1.3559338800000003</v>
      </c>
      <c r="J149" s="113"/>
      <c r="K149" s="130"/>
    </row>
    <row r="150" spans="1:11" ht="28.5" x14ac:dyDescent="0.2">
      <c r="A150" s="120">
        <v>140</v>
      </c>
      <c r="B150" s="32" t="s">
        <v>53</v>
      </c>
      <c r="C150" s="32" t="s">
        <v>277</v>
      </c>
      <c r="D150" s="32" t="s">
        <v>278</v>
      </c>
      <c r="E150" s="31"/>
      <c r="F150" s="55"/>
      <c r="G150" s="32" t="s">
        <v>117</v>
      </c>
      <c r="H150" s="99">
        <v>4.3049999999999997</v>
      </c>
      <c r="I150" s="116">
        <f t="shared" si="4"/>
        <v>4.3049999999999997</v>
      </c>
      <c r="J150" s="113"/>
      <c r="K150" s="130"/>
    </row>
    <row r="151" spans="1:11" ht="28.5" x14ac:dyDescent="0.2">
      <c r="A151" s="119">
        <v>141</v>
      </c>
      <c r="B151" s="32" t="s">
        <v>53</v>
      </c>
      <c r="C151" s="32" t="s">
        <v>279</v>
      </c>
      <c r="D151" s="32" t="s">
        <v>280</v>
      </c>
      <c r="E151" s="31"/>
      <c r="F151" s="55"/>
      <c r="G151" s="32" t="s">
        <v>117</v>
      </c>
      <c r="H151" s="99">
        <v>2.5745580000000001</v>
      </c>
      <c r="I151" s="116">
        <f t="shared" si="4"/>
        <v>2.5745580000000001</v>
      </c>
      <c r="J151" s="113"/>
      <c r="K151" s="130"/>
    </row>
    <row r="152" spans="1:11" ht="57" x14ac:dyDescent="0.2">
      <c r="A152" s="120">
        <v>142</v>
      </c>
      <c r="B152" s="32" t="s">
        <v>53</v>
      </c>
      <c r="C152" s="32" t="s">
        <v>281</v>
      </c>
      <c r="D152" s="32" t="s">
        <v>282</v>
      </c>
      <c r="E152" s="31"/>
      <c r="F152" s="55"/>
      <c r="G152" s="32" t="s">
        <v>117</v>
      </c>
      <c r="H152" s="99">
        <v>12.443697000000002</v>
      </c>
      <c r="I152" s="116">
        <f t="shared" si="4"/>
        <v>12.443697000000002</v>
      </c>
      <c r="J152" s="113"/>
      <c r="K152" s="130"/>
    </row>
    <row r="153" spans="1:11" ht="28.5" x14ac:dyDescent="0.2">
      <c r="A153" s="119">
        <v>143</v>
      </c>
      <c r="B153" s="32" t="s">
        <v>53</v>
      </c>
      <c r="C153" s="31" t="s">
        <v>283</v>
      </c>
      <c r="D153" s="32" t="s">
        <v>284</v>
      </c>
      <c r="E153" s="31"/>
      <c r="F153" s="55"/>
      <c r="G153" s="31" t="s">
        <v>117</v>
      </c>
      <c r="H153" s="99">
        <v>8.0669483999999994</v>
      </c>
      <c r="I153" s="116">
        <f t="shared" si="4"/>
        <v>8.0669483999999994</v>
      </c>
      <c r="J153" s="113"/>
      <c r="K153" s="130"/>
    </row>
    <row r="154" spans="1:11" ht="28.5" x14ac:dyDescent="0.2">
      <c r="A154" s="120">
        <v>144</v>
      </c>
      <c r="B154" s="32" t="s">
        <v>53</v>
      </c>
      <c r="C154" s="31" t="s">
        <v>285</v>
      </c>
      <c r="D154" s="31" t="s">
        <v>286</v>
      </c>
      <c r="E154" s="80"/>
      <c r="F154" s="55"/>
      <c r="G154" s="31" t="s">
        <v>117</v>
      </c>
      <c r="H154" s="99">
        <v>0.858186</v>
      </c>
      <c r="I154" s="116">
        <f t="shared" si="4"/>
        <v>0.858186</v>
      </c>
      <c r="J154" s="113"/>
      <c r="K154" s="130"/>
    </row>
    <row r="155" spans="1:11" ht="28.5" x14ac:dyDescent="0.2">
      <c r="A155" s="119">
        <v>145</v>
      </c>
      <c r="B155" s="32" t="s">
        <v>53</v>
      </c>
      <c r="C155" s="31" t="s">
        <v>287</v>
      </c>
      <c r="D155" s="31" t="s">
        <v>288</v>
      </c>
      <c r="E155" s="31"/>
      <c r="F155" s="55"/>
      <c r="G155" s="31" t="s">
        <v>117</v>
      </c>
      <c r="H155" s="99">
        <v>2.0253189599999994</v>
      </c>
      <c r="I155" s="116">
        <f t="shared" si="4"/>
        <v>2.0253189599999994</v>
      </c>
      <c r="J155" s="113"/>
      <c r="K155" s="130"/>
    </row>
    <row r="156" spans="1:11" ht="28.5" x14ac:dyDescent="0.2">
      <c r="A156" s="120">
        <v>146</v>
      </c>
      <c r="B156" s="32" t="s">
        <v>53</v>
      </c>
      <c r="C156" s="31" t="s">
        <v>289</v>
      </c>
      <c r="D156" s="31" t="s">
        <v>290</v>
      </c>
      <c r="E156" s="31"/>
      <c r="F156" s="55"/>
      <c r="G156" s="31" t="s">
        <v>117</v>
      </c>
      <c r="H156" s="99">
        <v>5.1448250700000004</v>
      </c>
      <c r="I156" s="116">
        <f t="shared" si="4"/>
        <v>5.1448250700000004</v>
      </c>
      <c r="J156" s="113"/>
      <c r="K156" s="130"/>
    </row>
    <row r="157" spans="1:11" ht="85.5" x14ac:dyDescent="0.2">
      <c r="A157" s="119">
        <v>147</v>
      </c>
      <c r="B157" s="32" t="s">
        <v>53</v>
      </c>
      <c r="C157" s="28" t="s">
        <v>291</v>
      </c>
      <c r="D157" s="28" t="s">
        <v>292</v>
      </c>
      <c r="E157" s="29"/>
      <c r="F157" s="55"/>
      <c r="G157" s="28" t="s">
        <v>131</v>
      </c>
      <c r="H157" s="99">
        <v>0.21084742241379309</v>
      </c>
      <c r="I157" s="116">
        <f t="shared" si="4"/>
        <v>0.21084742241379309</v>
      </c>
      <c r="J157" s="113"/>
      <c r="K157" s="130"/>
    </row>
    <row r="158" spans="1:11" ht="28.5" x14ac:dyDescent="0.2">
      <c r="A158" s="120">
        <v>148</v>
      </c>
      <c r="B158" s="32" t="s">
        <v>53</v>
      </c>
      <c r="C158" s="28" t="s">
        <v>293</v>
      </c>
      <c r="D158" s="28" t="s">
        <v>293</v>
      </c>
      <c r="E158" s="29"/>
      <c r="F158" s="55"/>
      <c r="G158" s="28" t="s">
        <v>131</v>
      </c>
      <c r="H158" s="99">
        <v>4.5535645086206902</v>
      </c>
      <c r="I158" s="116">
        <f t="shared" si="4"/>
        <v>4.5535645086206902</v>
      </c>
      <c r="J158" s="113"/>
      <c r="K158" s="130"/>
    </row>
    <row r="159" spans="1:11" ht="28.5" x14ac:dyDescent="0.2">
      <c r="A159" s="119">
        <v>149</v>
      </c>
      <c r="B159" s="33" t="s">
        <v>59</v>
      </c>
      <c r="C159" s="32" t="s">
        <v>266</v>
      </c>
      <c r="D159" s="32" t="s">
        <v>267</v>
      </c>
      <c r="E159" s="31"/>
      <c r="F159" s="55"/>
      <c r="G159" s="32" t="s">
        <v>134</v>
      </c>
      <c r="H159" s="99">
        <v>2.5745580000000001</v>
      </c>
      <c r="I159" s="116">
        <f t="shared" si="4"/>
        <v>2.5745580000000001</v>
      </c>
      <c r="J159" s="113"/>
      <c r="K159" s="130"/>
    </row>
    <row r="160" spans="1:11" ht="42.75" x14ac:dyDescent="0.2">
      <c r="A160" s="120">
        <v>150</v>
      </c>
      <c r="B160" s="33" t="s">
        <v>59</v>
      </c>
      <c r="C160" s="32" t="s">
        <v>271</v>
      </c>
      <c r="D160" s="32" t="s">
        <v>272</v>
      </c>
      <c r="E160" s="31" t="s">
        <v>270</v>
      </c>
      <c r="F160" s="55"/>
      <c r="G160" s="32" t="s">
        <v>134</v>
      </c>
      <c r="H160" s="99">
        <v>2.5316487000000003</v>
      </c>
      <c r="I160" s="116">
        <f t="shared" si="4"/>
        <v>2.5316487000000003</v>
      </c>
      <c r="J160" s="113"/>
      <c r="K160" s="130"/>
    </row>
    <row r="161" spans="1:11" ht="42.75" x14ac:dyDescent="0.2">
      <c r="A161" s="119">
        <v>151</v>
      </c>
      <c r="B161" s="32" t="s">
        <v>57</v>
      </c>
      <c r="C161" s="32" t="s">
        <v>298</v>
      </c>
      <c r="D161" s="32" t="s">
        <v>299</v>
      </c>
      <c r="E161" s="31"/>
      <c r="F161" s="55"/>
      <c r="G161" s="32" t="s">
        <v>235</v>
      </c>
      <c r="H161" s="99">
        <v>1.4760799200000001</v>
      </c>
      <c r="I161" s="116">
        <f t="shared" si="4"/>
        <v>1.4760799200000001</v>
      </c>
      <c r="J161" s="113"/>
      <c r="K161" s="130"/>
    </row>
    <row r="162" spans="1:11" ht="42.75" x14ac:dyDescent="0.2">
      <c r="A162" s="120">
        <v>152</v>
      </c>
      <c r="B162" s="31" t="s">
        <v>16</v>
      </c>
      <c r="C162" s="31" t="s">
        <v>365</v>
      </c>
      <c r="D162" s="31" t="s">
        <v>366</v>
      </c>
      <c r="E162" s="29" t="s">
        <v>367</v>
      </c>
      <c r="F162" s="55"/>
      <c r="G162" s="31" t="s">
        <v>117</v>
      </c>
      <c r="H162" s="99">
        <v>3.7760183999999999</v>
      </c>
      <c r="I162" s="116">
        <f t="shared" si="4"/>
        <v>3.7760183999999999</v>
      </c>
      <c r="J162" s="113"/>
      <c r="K162" s="130"/>
    </row>
    <row r="163" spans="1:11" x14ac:dyDescent="0.2">
      <c r="A163" s="119">
        <v>153</v>
      </c>
      <c r="B163" s="31" t="s">
        <v>16</v>
      </c>
      <c r="C163" s="31" t="s">
        <v>368</v>
      </c>
      <c r="D163" s="31" t="s">
        <v>369</v>
      </c>
      <c r="E163" s="29" t="s">
        <v>367</v>
      </c>
      <c r="F163" s="55"/>
      <c r="G163" s="31" t="s">
        <v>117</v>
      </c>
      <c r="H163" s="99">
        <v>3.1500000000000004</v>
      </c>
      <c r="I163" s="116">
        <f t="shared" si="4"/>
        <v>3.1500000000000004</v>
      </c>
      <c r="J163" s="113"/>
      <c r="K163" s="130"/>
    </row>
    <row r="164" spans="1:11" x14ac:dyDescent="0.2">
      <c r="A164" s="120">
        <v>154</v>
      </c>
      <c r="B164" s="31" t="s">
        <v>16</v>
      </c>
      <c r="C164" s="31" t="s">
        <v>370</v>
      </c>
      <c r="D164" s="31" t="s">
        <v>371</v>
      </c>
      <c r="E164" s="29" t="s">
        <v>367</v>
      </c>
      <c r="F164" s="55"/>
      <c r="G164" s="31" t="s">
        <v>117</v>
      </c>
      <c r="H164" s="99">
        <v>6.6852689399999994</v>
      </c>
      <c r="I164" s="116">
        <f t="shared" si="4"/>
        <v>6.6852689399999994</v>
      </c>
      <c r="J164" s="113"/>
      <c r="K164" s="130"/>
    </row>
    <row r="165" spans="1:11" ht="57" x14ac:dyDescent="0.2">
      <c r="A165" s="119">
        <v>155</v>
      </c>
      <c r="B165" s="31" t="s">
        <v>16</v>
      </c>
      <c r="C165" s="31" t="s">
        <v>372</v>
      </c>
      <c r="D165" s="31" t="s">
        <v>373</v>
      </c>
      <c r="E165" s="29" t="s">
        <v>367</v>
      </c>
      <c r="F165" s="55"/>
      <c r="G165" s="31" t="s">
        <v>117</v>
      </c>
      <c r="H165" s="99">
        <v>34.327440000000003</v>
      </c>
      <c r="I165" s="116">
        <f t="shared" si="4"/>
        <v>34.327440000000003</v>
      </c>
      <c r="J165" s="113"/>
      <c r="K165" s="130"/>
    </row>
    <row r="166" spans="1:11" ht="85.5" x14ac:dyDescent="0.2">
      <c r="A166" s="120">
        <v>156</v>
      </c>
      <c r="B166" s="31" t="s">
        <v>16</v>
      </c>
      <c r="C166" s="31" t="s">
        <v>374</v>
      </c>
      <c r="D166" s="31" t="s">
        <v>375</v>
      </c>
      <c r="E166" s="29" t="s">
        <v>367</v>
      </c>
      <c r="F166" s="55"/>
      <c r="G166" s="31" t="s">
        <v>117</v>
      </c>
      <c r="H166" s="99">
        <v>167.34626999999998</v>
      </c>
      <c r="I166" s="116">
        <f t="shared" si="4"/>
        <v>167.34626999999998</v>
      </c>
      <c r="J166" s="113"/>
      <c r="K166" s="130"/>
    </row>
    <row r="167" spans="1:11" x14ac:dyDescent="0.2">
      <c r="A167" s="119">
        <v>157</v>
      </c>
      <c r="B167" s="31" t="s">
        <v>16</v>
      </c>
      <c r="C167" s="31" t="s">
        <v>376</v>
      </c>
      <c r="D167" s="31" t="s">
        <v>377</v>
      </c>
      <c r="E167" s="29" t="s">
        <v>378</v>
      </c>
      <c r="F167" s="55"/>
      <c r="G167" s="31" t="s">
        <v>117</v>
      </c>
      <c r="H167" s="99">
        <v>52.5</v>
      </c>
      <c r="I167" s="116">
        <f t="shared" si="4"/>
        <v>52.5</v>
      </c>
      <c r="J167" s="113"/>
      <c r="K167" s="130"/>
    </row>
    <row r="168" spans="1:11" ht="28.5" x14ac:dyDescent="0.2">
      <c r="A168" s="120">
        <v>158</v>
      </c>
      <c r="B168" s="33" t="s">
        <v>58</v>
      </c>
      <c r="C168" s="31" t="s">
        <v>402</v>
      </c>
      <c r="D168" s="31" t="s">
        <v>403</v>
      </c>
      <c r="E168" s="31"/>
      <c r="F168" s="55"/>
      <c r="G168" s="31" t="s">
        <v>117</v>
      </c>
      <c r="H168" s="99">
        <v>1.6734627000000002</v>
      </c>
      <c r="I168" s="116">
        <f t="shared" si="4"/>
        <v>1.6734627000000002</v>
      </c>
      <c r="J168" s="113"/>
      <c r="K168" s="130"/>
    </row>
    <row r="169" spans="1:11" ht="28.5" x14ac:dyDescent="0.2">
      <c r="A169" s="119">
        <v>159</v>
      </c>
      <c r="B169" s="33" t="s">
        <v>58</v>
      </c>
      <c r="C169" s="31" t="s">
        <v>404</v>
      </c>
      <c r="D169" s="31" t="s">
        <v>405</v>
      </c>
      <c r="E169" s="80"/>
      <c r="F169" s="55"/>
      <c r="G169" s="31" t="s">
        <v>117</v>
      </c>
      <c r="H169" s="99">
        <v>1.2443697</v>
      </c>
      <c r="I169" s="116">
        <f t="shared" si="4"/>
        <v>1.2443697</v>
      </c>
      <c r="J169" s="113"/>
      <c r="K169" s="130"/>
    </row>
    <row r="170" spans="1:11" x14ac:dyDescent="0.2">
      <c r="A170" s="120">
        <v>160</v>
      </c>
      <c r="B170" s="33" t="s">
        <v>58</v>
      </c>
      <c r="C170" s="31" t="s">
        <v>406</v>
      </c>
      <c r="D170" s="31" t="s">
        <v>407</v>
      </c>
      <c r="E170" s="31"/>
      <c r="F170" s="55"/>
      <c r="G170" s="31" t="s">
        <v>117</v>
      </c>
      <c r="H170" s="99">
        <v>1.05</v>
      </c>
      <c r="I170" s="116">
        <f t="shared" si="4"/>
        <v>1.05</v>
      </c>
      <c r="J170" s="113"/>
      <c r="K170" s="130"/>
    </row>
    <row r="171" spans="1:11" x14ac:dyDescent="0.2">
      <c r="A171" s="119">
        <v>161</v>
      </c>
      <c r="B171" s="33" t="s">
        <v>58</v>
      </c>
      <c r="C171" s="31" t="s">
        <v>408</v>
      </c>
      <c r="D171" s="31" t="s">
        <v>409</v>
      </c>
      <c r="E171" s="31"/>
      <c r="F171" s="55"/>
      <c r="G171" s="31" t="s">
        <v>117</v>
      </c>
      <c r="H171" s="99">
        <v>1.5750000000000002</v>
      </c>
      <c r="I171" s="116">
        <f t="shared" si="4"/>
        <v>1.5750000000000002</v>
      </c>
      <c r="J171" s="113"/>
      <c r="K171" s="130"/>
    </row>
    <row r="172" spans="1:11" ht="28.5" x14ac:dyDescent="0.2">
      <c r="A172" s="120">
        <v>162</v>
      </c>
      <c r="B172" s="32" t="s">
        <v>54</v>
      </c>
      <c r="C172" s="31" t="s">
        <v>296</v>
      </c>
      <c r="D172" s="31" t="s">
        <v>297</v>
      </c>
      <c r="E172" s="31"/>
      <c r="F172" s="55"/>
      <c r="G172" s="31" t="s">
        <v>117</v>
      </c>
      <c r="H172" s="99">
        <v>0.56640276000000001</v>
      </c>
      <c r="I172" s="116">
        <f t="shared" si="4"/>
        <v>0.56640276000000001</v>
      </c>
      <c r="J172" s="113"/>
      <c r="K172" s="130"/>
    </row>
    <row r="173" spans="1:11" x14ac:dyDescent="0.2">
      <c r="A173" s="119">
        <v>163</v>
      </c>
      <c r="B173" s="33" t="s">
        <v>60</v>
      </c>
      <c r="C173" s="31" t="s">
        <v>6</v>
      </c>
      <c r="D173" s="31" t="s">
        <v>414</v>
      </c>
      <c r="E173" s="31"/>
      <c r="F173" s="55"/>
      <c r="G173" s="31" t="s">
        <v>117</v>
      </c>
      <c r="H173" s="99">
        <v>0.52500000000000002</v>
      </c>
      <c r="I173" s="116">
        <f t="shared" si="4"/>
        <v>0.52500000000000002</v>
      </c>
      <c r="J173" s="113"/>
      <c r="K173" s="130"/>
    </row>
    <row r="174" spans="1:11" ht="28.5" x14ac:dyDescent="0.2">
      <c r="A174" s="120">
        <v>164</v>
      </c>
      <c r="B174" s="33" t="s">
        <v>60</v>
      </c>
      <c r="C174" s="31" t="s">
        <v>415</v>
      </c>
      <c r="D174" s="31" t="s">
        <v>416</v>
      </c>
      <c r="E174" s="80"/>
      <c r="F174" s="55"/>
      <c r="G174" s="31" t="s">
        <v>117</v>
      </c>
      <c r="H174" s="99">
        <v>0.63505763999999998</v>
      </c>
      <c r="I174" s="116">
        <f t="shared" si="4"/>
        <v>0.63505763999999998</v>
      </c>
      <c r="J174" s="113"/>
      <c r="K174" s="130"/>
    </row>
    <row r="175" spans="1:11" x14ac:dyDescent="0.2">
      <c r="A175" s="119">
        <v>165</v>
      </c>
      <c r="B175" s="33" t="s">
        <v>60</v>
      </c>
      <c r="C175" s="31" t="s">
        <v>417</v>
      </c>
      <c r="D175" s="31" t="s">
        <v>418</v>
      </c>
      <c r="E175" s="31"/>
      <c r="F175" s="55"/>
      <c r="G175" s="31" t="s">
        <v>117</v>
      </c>
      <c r="H175" s="99">
        <v>2.9993600700000003</v>
      </c>
      <c r="I175" s="116">
        <f t="shared" si="4"/>
        <v>2.9993600700000003</v>
      </c>
      <c r="J175" s="113"/>
      <c r="K175" s="130"/>
    </row>
    <row r="176" spans="1:11" ht="28.5" x14ac:dyDescent="0.2">
      <c r="A176" s="120">
        <v>166</v>
      </c>
      <c r="B176" s="33" t="s">
        <v>55</v>
      </c>
      <c r="C176" s="31" t="s">
        <v>410</v>
      </c>
      <c r="D176" s="31" t="s">
        <v>411</v>
      </c>
      <c r="E176" s="31"/>
      <c r="F176" s="55"/>
      <c r="G176" s="31" t="s">
        <v>134</v>
      </c>
      <c r="H176" s="99">
        <v>1.69878347793</v>
      </c>
      <c r="I176" s="116">
        <f t="shared" si="4"/>
        <v>1.69878347793</v>
      </c>
      <c r="J176" s="113"/>
      <c r="K176" s="130"/>
    </row>
    <row r="177" spans="1:11" ht="29.25" thickBot="1" x14ac:dyDescent="0.25">
      <c r="A177" s="119">
        <v>167</v>
      </c>
      <c r="B177" s="107" t="s">
        <v>55</v>
      </c>
      <c r="C177" s="106" t="s">
        <v>412</v>
      </c>
      <c r="D177" s="106" t="s">
        <v>413</v>
      </c>
      <c r="E177" s="106"/>
      <c r="F177" s="55"/>
      <c r="G177" s="106" t="s">
        <v>134</v>
      </c>
      <c r="H177" s="99">
        <v>2.3256840599999999</v>
      </c>
      <c r="I177" s="122">
        <f t="shared" si="4"/>
        <v>2.3256840599999999</v>
      </c>
      <c r="J177" s="114"/>
      <c r="K177" s="131"/>
    </row>
    <row r="178" spans="1:11" ht="61.5" customHeight="1" thickBot="1" x14ac:dyDescent="0.25">
      <c r="A178" s="172" t="s">
        <v>94</v>
      </c>
      <c r="B178" s="173"/>
      <c r="C178" s="173"/>
      <c r="D178" s="173"/>
      <c r="E178" s="173"/>
      <c r="F178" s="173"/>
      <c r="G178" s="173"/>
      <c r="H178" s="174"/>
      <c r="I178" s="251"/>
      <c r="J178" s="110">
        <v>0.06</v>
      </c>
      <c r="K178" s="160">
        <f>J178*I178</f>
        <v>0</v>
      </c>
    </row>
    <row r="179" spans="1:11" x14ac:dyDescent="0.2">
      <c r="A179" s="120">
        <v>168</v>
      </c>
      <c r="B179" s="104" t="s">
        <v>14</v>
      </c>
      <c r="C179" s="104" t="s">
        <v>313</v>
      </c>
      <c r="D179" s="104" t="s">
        <v>314</v>
      </c>
      <c r="E179" s="108"/>
      <c r="F179" s="56"/>
      <c r="G179" s="104" t="s">
        <v>117</v>
      </c>
      <c r="H179" s="99">
        <v>0.78750000000000009</v>
      </c>
      <c r="I179" s="117">
        <f t="shared" ref="I179:I224" si="5">(1-$I$178)*H179</f>
        <v>0.78750000000000009</v>
      </c>
      <c r="J179" s="112"/>
      <c r="K179" s="132"/>
    </row>
    <row r="180" spans="1:11" ht="71.25" x14ac:dyDescent="0.2">
      <c r="A180" s="119">
        <v>169</v>
      </c>
      <c r="B180" s="31" t="s">
        <v>14</v>
      </c>
      <c r="C180" s="28" t="s">
        <v>315</v>
      </c>
      <c r="D180" s="28" t="s">
        <v>316</v>
      </c>
      <c r="E180" s="29"/>
      <c r="F180" s="55"/>
      <c r="G180" s="28" t="s">
        <v>131</v>
      </c>
      <c r="H180" s="99">
        <v>21.965475000000001</v>
      </c>
      <c r="I180" s="116">
        <f t="shared" si="5"/>
        <v>21.965475000000001</v>
      </c>
      <c r="J180" s="113"/>
      <c r="K180" s="130"/>
    </row>
    <row r="181" spans="1:11" ht="28.5" x14ac:dyDescent="0.2">
      <c r="A181" s="120">
        <v>170</v>
      </c>
      <c r="B181" s="28" t="s">
        <v>56</v>
      </c>
      <c r="C181" s="28" t="s">
        <v>300</v>
      </c>
      <c r="D181" s="28" t="s">
        <v>300</v>
      </c>
      <c r="E181" s="29" t="s">
        <v>301</v>
      </c>
      <c r="F181" s="55"/>
      <c r="G181" s="28" t="s">
        <v>131</v>
      </c>
      <c r="H181" s="99">
        <v>0.82489430172413791</v>
      </c>
      <c r="I181" s="116">
        <f t="shared" si="5"/>
        <v>0.82489430172413791</v>
      </c>
      <c r="J181" s="113"/>
      <c r="K181" s="130"/>
    </row>
    <row r="182" spans="1:11" ht="28.5" x14ac:dyDescent="0.2">
      <c r="A182" s="119">
        <v>171</v>
      </c>
      <c r="B182" s="28" t="s">
        <v>56</v>
      </c>
      <c r="C182" s="28" t="s">
        <v>302</v>
      </c>
      <c r="D182" s="28" t="s">
        <v>303</v>
      </c>
      <c r="E182" s="29" t="s">
        <v>304</v>
      </c>
      <c r="F182" s="55"/>
      <c r="G182" s="28" t="s">
        <v>131</v>
      </c>
      <c r="H182" s="99">
        <v>4.2315000000000005</v>
      </c>
      <c r="I182" s="116">
        <f t="shared" si="5"/>
        <v>4.2315000000000005</v>
      </c>
      <c r="J182" s="113"/>
      <c r="K182" s="130"/>
    </row>
    <row r="183" spans="1:11" ht="28.5" x14ac:dyDescent="0.2">
      <c r="A183" s="120">
        <v>172</v>
      </c>
      <c r="B183" s="28" t="s">
        <v>56</v>
      </c>
      <c r="C183" s="28" t="s">
        <v>305</v>
      </c>
      <c r="D183" s="28" t="s">
        <v>306</v>
      </c>
      <c r="E183" s="29" t="s">
        <v>304</v>
      </c>
      <c r="F183" s="55"/>
      <c r="G183" s="28" t="s">
        <v>131</v>
      </c>
      <c r="H183" s="99">
        <v>5.7705610344827587</v>
      </c>
      <c r="I183" s="116">
        <f t="shared" si="5"/>
        <v>5.7705610344827587</v>
      </c>
      <c r="J183" s="113"/>
      <c r="K183" s="130"/>
    </row>
    <row r="184" spans="1:11" ht="28.5" x14ac:dyDescent="0.2">
      <c r="A184" s="119">
        <v>173</v>
      </c>
      <c r="B184" s="28" t="s">
        <v>56</v>
      </c>
      <c r="C184" s="28" t="s">
        <v>307</v>
      </c>
      <c r="D184" s="28" t="s">
        <v>307</v>
      </c>
      <c r="E184" s="29" t="s">
        <v>304</v>
      </c>
      <c r="F184" s="55"/>
      <c r="G184" s="28" t="s">
        <v>131</v>
      </c>
      <c r="H184" s="99">
        <v>3.2514891982758622</v>
      </c>
      <c r="I184" s="116">
        <f t="shared" si="5"/>
        <v>3.2514891982758622</v>
      </c>
      <c r="J184" s="113"/>
      <c r="K184" s="130"/>
    </row>
    <row r="185" spans="1:11" x14ac:dyDescent="0.2">
      <c r="A185" s="120">
        <v>174</v>
      </c>
      <c r="B185" s="28" t="s">
        <v>56</v>
      </c>
      <c r="C185" s="28" t="s">
        <v>308</v>
      </c>
      <c r="D185" s="28" t="s">
        <v>308</v>
      </c>
      <c r="E185" s="29" t="s">
        <v>304</v>
      </c>
      <c r="F185" s="55"/>
      <c r="G185" s="28" t="s">
        <v>131</v>
      </c>
      <c r="H185" s="99">
        <v>9.9949076379310355</v>
      </c>
      <c r="I185" s="116">
        <f t="shared" si="5"/>
        <v>9.9949076379310355</v>
      </c>
      <c r="J185" s="113"/>
      <c r="K185" s="130"/>
    </row>
    <row r="186" spans="1:11" x14ac:dyDescent="0.2">
      <c r="A186" s="119">
        <v>175</v>
      </c>
      <c r="B186" s="33" t="s">
        <v>56</v>
      </c>
      <c r="C186" s="31" t="s">
        <v>309</v>
      </c>
      <c r="D186" s="31" t="s">
        <v>310</v>
      </c>
      <c r="E186" s="31" t="s">
        <v>311</v>
      </c>
      <c r="F186" s="55"/>
      <c r="G186" s="31" t="s">
        <v>312</v>
      </c>
      <c r="H186" s="99">
        <v>80.710350000000005</v>
      </c>
      <c r="I186" s="116">
        <f t="shared" si="5"/>
        <v>80.710350000000005</v>
      </c>
      <c r="J186" s="113"/>
      <c r="K186" s="130"/>
    </row>
    <row r="187" spans="1:11" ht="28.5" x14ac:dyDescent="0.2">
      <c r="A187" s="120">
        <v>176</v>
      </c>
      <c r="B187" s="32" t="s">
        <v>56</v>
      </c>
      <c r="C187" s="32" t="s">
        <v>317</v>
      </c>
      <c r="D187" s="32" t="s">
        <v>318</v>
      </c>
      <c r="E187" s="29" t="s">
        <v>301</v>
      </c>
      <c r="F187" s="55"/>
      <c r="G187" s="32" t="s">
        <v>235</v>
      </c>
      <c r="H187" s="99">
        <v>0.38575460699999997</v>
      </c>
      <c r="I187" s="116">
        <f t="shared" si="5"/>
        <v>0.38575460699999997</v>
      </c>
      <c r="J187" s="113"/>
      <c r="K187" s="130"/>
    </row>
    <row r="188" spans="1:11" ht="28.5" x14ac:dyDescent="0.2">
      <c r="A188" s="119">
        <v>177</v>
      </c>
      <c r="B188" s="32" t="s">
        <v>56</v>
      </c>
      <c r="C188" s="32" t="s">
        <v>319</v>
      </c>
      <c r="D188" s="32" t="s">
        <v>320</v>
      </c>
      <c r="E188" s="29" t="s">
        <v>301</v>
      </c>
      <c r="F188" s="55"/>
      <c r="G188" s="32" t="s">
        <v>235</v>
      </c>
      <c r="H188" s="99">
        <v>1.71208107</v>
      </c>
      <c r="I188" s="116">
        <f t="shared" si="5"/>
        <v>1.71208107</v>
      </c>
      <c r="J188" s="113"/>
      <c r="K188" s="130"/>
    </row>
    <row r="189" spans="1:11" ht="28.5" x14ac:dyDescent="0.2">
      <c r="A189" s="120">
        <v>178</v>
      </c>
      <c r="B189" s="32" t="s">
        <v>56</v>
      </c>
      <c r="C189" s="32" t="s">
        <v>321</v>
      </c>
      <c r="D189" s="32" t="s">
        <v>322</v>
      </c>
      <c r="E189" s="29" t="s">
        <v>301</v>
      </c>
      <c r="F189" s="55"/>
      <c r="G189" s="32" t="s">
        <v>235</v>
      </c>
      <c r="H189" s="99">
        <v>1.1834384939999998</v>
      </c>
      <c r="I189" s="116">
        <f t="shared" si="5"/>
        <v>1.1834384939999998</v>
      </c>
      <c r="J189" s="113"/>
      <c r="K189" s="130"/>
    </row>
    <row r="190" spans="1:11" ht="28.5" x14ac:dyDescent="0.2">
      <c r="A190" s="119">
        <v>179</v>
      </c>
      <c r="B190" s="32" t="s">
        <v>56</v>
      </c>
      <c r="C190" s="32" t="s">
        <v>323</v>
      </c>
      <c r="D190" s="32" t="s">
        <v>324</v>
      </c>
      <c r="E190" s="29" t="s">
        <v>301</v>
      </c>
      <c r="F190" s="55"/>
      <c r="G190" s="32" t="s">
        <v>235</v>
      </c>
      <c r="H190" s="99">
        <v>1.9309184999999998</v>
      </c>
      <c r="I190" s="116">
        <f t="shared" si="5"/>
        <v>1.9309184999999998</v>
      </c>
      <c r="J190" s="113"/>
      <c r="K190" s="130"/>
    </row>
    <row r="191" spans="1:11" ht="28.5" x14ac:dyDescent="0.2">
      <c r="A191" s="120">
        <v>180</v>
      </c>
      <c r="B191" s="32" t="s">
        <v>56</v>
      </c>
      <c r="C191" s="32" t="s">
        <v>325</v>
      </c>
      <c r="D191" s="32" t="s">
        <v>326</v>
      </c>
      <c r="E191" s="29" t="s">
        <v>301</v>
      </c>
      <c r="F191" s="55"/>
      <c r="G191" s="32" t="s">
        <v>235</v>
      </c>
      <c r="H191" s="99">
        <v>0.78524019</v>
      </c>
      <c r="I191" s="116">
        <f t="shared" si="5"/>
        <v>0.78524019</v>
      </c>
      <c r="J191" s="113"/>
      <c r="K191" s="130"/>
    </row>
    <row r="192" spans="1:11" ht="28.5" x14ac:dyDescent="0.2">
      <c r="A192" s="119">
        <v>181</v>
      </c>
      <c r="B192" s="32" t="s">
        <v>56</v>
      </c>
      <c r="C192" s="32" t="s">
        <v>327</v>
      </c>
      <c r="D192" s="32" t="s">
        <v>328</v>
      </c>
      <c r="E192" s="29" t="s">
        <v>301</v>
      </c>
      <c r="F192" s="55"/>
      <c r="G192" s="32" t="s">
        <v>235</v>
      </c>
      <c r="H192" s="99">
        <v>0.85389506999999987</v>
      </c>
      <c r="I192" s="116">
        <f t="shared" si="5"/>
        <v>0.85389506999999987</v>
      </c>
      <c r="J192" s="113"/>
      <c r="K192" s="130"/>
    </row>
    <row r="193" spans="1:11" ht="28.5" x14ac:dyDescent="0.2">
      <c r="A193" s="120">
        <v>182</v>
      </c>
      <c r="B193" s="32" t="s">
        <v>56</v>
      </c>
      <c r="C193" s="32" t="s">
        <v>329</v>
      </c>
      <c r="D193" s="32" t="s">
        <v>330</v>
      </c>
      <c r="E193" s="29" t="s">
        <v>301</v>
      </c>
      <c r="F193" s="55"/>
      <c r="G193" s="32" t="s">
        <v>235</v>
      </c>
      <c r="H193" s="99">
        <v>1.5750000000000002</v>
      </c>
      <c r="I193" s="116">
        <f t="shared" si="5"/>
        <v>1.5750000000000002</v>
      </c>
      <c r="J193" s="113"/>
      <c r="K193" s="130"/>
    </row>
    <row r="194" spans="1:11" ht="28.5" x14ac:dyDescent="0.2">
      <c r="A194" s="119">
        <v>183</v>
      </c>
      <c r="B194" s="32" t="s">
        <v>56</v>
      </c>
      <c r="C194" s="32" t="s">
        <v>331</v>
      </c>
      <c r="D194" s="32" t="s">
        <v>332</v>
      </c>
      <c r="E194" s="29" t="s">
        <v>301</v>
      </c>
      <c r="F194" s="55"/>
      <c r="G194" s="32" t="s">
        <v>235</v>
      </c>
      <c r="H194" s="99">
        <v>2.1411740699999999</v>
      </c>
      <c r="I194" s="116">
        <f t="shared" si="5"/>
        <v>2.1411740699999999</v>
      </c>
      <c r="J194" s="113"/>
      <c r="K194" s="130"/>
    </row>
    <row r="195" spans="1:11" ht="28.5" x14ac:dyDescent="0.2">
      <c r="A195" s="120">
        <v>184</v>
      </c>
      <c r="B195" s="32" t="s">
        <v>56</v>
      </c>
      <c r="C195" s="32" t="s">
        <v>333</v>
      </c>
      <c r="D195" s="32" t="s">
        <v>334</v>
      </c>
      <c r="E195" s="29" t="s">
        <v>301</v>
      </c>
      <c r="F195" s="55"/>
      <c r="G195" s="32" t="s">
        <v>235</v>
      </c>
      <c r="H195" s="99">
        <v>2.1411740699999999</v>
      </c>
      <c r="I195" s="116">
        <f t="shared" si="5"/>
        <v>2.1411740699999999</v>
      </c>
      <c r="J195" s="113"/>
      <c r="K195" s="130"/>
    </row>
    <row r="196" spans="1:11" ht="28.5" x14ac:dyDescent="0.2">
      <c r="A196" s="119">
        <v>185</v>
      </c>
      <c r="B196" s="32" t="s">
        <v>56</v>
      </c>
      <c r="C196" s="32" t="s">
        <v>335</v>
      </c>
      <c r="D196" s="32" t="s">
        <v>336</v>
      </c>
      <c r="E196" s="29" t="s">
        <v>301</v>
      </c>
      <c r="F196" s="55"/>
      <c r="G196" s="32" t="s">
        <v>235</v>
      </c>
      <c r="H196" s="99">
        <v>2.1411740699999999</v>
      </c>
      <c r="I196" s="116">
        <f t="shared" si="5"/>
        <v>2.1411740699999999</v>
      </c>
      <c r="J196" s="113"/>
      <c r="K196" s="130"/>
    </row>
    <row r="197" spans="1:11" ht="28.5" x14ac:dyDescent="0.2">
      <c r="A197" s="120">
        <v>186</v>
      </c>
      <c r="B197" s="32" t="s">
        <v>56</v>
      </c>
      <c r="C197" s="32" t="s">
        <v>337</v>
      </c>
      <c r="D197" s="32" t="s">
        <v>338</v>
      </c>
      <c r="E197" s="29" t="s">
        <v>301</v>
      </c>
      <c r="F197" s="55"/>
      <c r="G197" s="32" t="s">
        <v>235</v>
      </c>
      <c r="H197" s="99">
        <v>2.625</v>
      </c>
      <c r="I197" s="116">
        <f t="shared" si="5"/>
        <v>2.625</v>
      </c>
      <c r="J197" s="113"/>
      <c r="K197" s="130"/>
    </row>
    <row r="198" spans="1:11" ht="28.5" x14ac:dyDescent="0.2">
      <c r="A198" s="119">
        <v>187</v>
      </c>
      <c r="B198" s="32" t="s">
        <v>56</v>
      </c>
      <c r="C198" s="32" t="s">
        <v>339</v>
      </c>
      <c r="D198" s="32" t="s">
        <v>340</v>
      </c>
      <c r="E198" s="29" t="s">
        <v>301</v>
      </c>
      <c r="F198" s="55"/>
      <c r="G198" s="32" t="s">
        <v>235</v>
      </c>
      <c r="H198" s="99">
        <v>18.446708070000003</v>
      </c>
      <c r="I198" s="116">
        <f t="shared" si="5"/>
        <v>18.446708070000003</v>
      </c>
      <c r="J198" s="113"/>
      <c r="K198" s="130"/>
    </row>
    <row r="199" spans="1:11" ht="28.5" x14ac:dyDescent="0.2">
      <c r="A199" s="120">
        <v>188</v>
      </c>
      <c r="B199" s="32" t="s">
        <v>56</v>
      </c>
      <c r="C199" s="32" t="s">
        <v>341</v>
      </c>
      <c r="D199" s="32" t="s">
        <v>342</v>
      </c>
      <c r="E199" s="29" t="s">
        <v>301</v>
      </c>
      <c r="F199" s="55"/>
      <c r="G199" s="32" t="s">
        <v>235</v>
      </c>
      <c r="H199" s="99">
        <v>18.446708070000003</v>
      </c>
      <c r="I199" s="116">
        <f t="shared" si="5"/>
        <v>18.446708070000003</v>
      </c>
      <c r="J199" s="113"/>
      <c r="K199" s="130"/>
    </row>
    <row r="200" spans="1:11" ht="28.5" x14ac:dyDescent="0.2">
      <c r="A200" s="119">
        <v>189</v>
      </c>
      <c r="B200" s="32" t="s">
        <v>56</v>
      </c>
      <c r="C200" s="32" t="s">
        <v>343</v>
      </c>
      <c r="D200" s="32" t="s">
        <v>344</v>
      </c>
      <c r="E200" s="29" t="s">
        <v>301</v>
      </c>
      <c r="F200" s="55"/>
      <c r="G200" s="32" t="s">
        <v>235</v>
      </c>
      <c r="H200" s="99">
        <v>22.308545070000001</v>
      </c>
      <c r="I200" s="116">
        <f t="shared" si="5"/>
        <v>22.308545070000001</v>
      </c>
      <c r="J200" s="113"/>
      <c r="K200" s="130"/>
    </row>
    <row r="201" spans="1:11" ht="28.5" x14ac:dyDescent="0.2">
      <c r="A201" s="120">
        <v>190</v>
      </c>
      <c r="B201" s="32" t="s">
        <v>56</v>
      </c>
      <c r="C201" s="32" t="s">
        <v>345</v>
      </c>
      <c r="D201" s="32" t="s">
        <v>346</v>
      </c>
      <c r="E201" s="29" t="s">
        <v>301</v>
      </c>
      <c r="F201" s="55"/>
      <c r="G201" s="32" t="s">
        <v>235</v>
      </c>
      <c r="H201" s="99">
        <v>24.883103069999997</v>
      </c>
      <c r="I201" s="116">
        <f t="shared" si="5"/>
        <v>24.883103069999997</v>
      </c>
      <c r="J201" s="113"/>
      <c r="K201" s="130"/>
    </row>
    <row r="202" spans="1:11" ht="28.5" x14ac:dyDescent="0.2">
      <c r="A202" s="119">
        <v>191</v>
      </c>
      <c r="B202" s="32" t="s">
        <v>56</v>
      </c>
      <c r="C202" s="32" t="s">
        <v>347</v>
      </c>
      <c r="D202" s="32" t="s">
        <v>348</v>
      </c>
      <c r="E202" s="29" t="s">
        <v>301</v>
      </c>
      <c r="F202" s="55"/>
      <c r="G202" s="32" t="s">
        <v>235</v>
      </c>
      <c r="H202" s="99">
        <v>2.4029208</v>
      </c>
      <c r="I202" s="116">
        <f t="shared" si="5"/>
        <v>2.4029208</v>
      </c>
      <c r="J202" s="113"/>
      <c r="K202" s="130"/>
    </row>
    <row r="203" spans="1:11" ht="28.5" x14ac:dyDescent="0.2">
      <c r="A203" s="120">
        <v>192</v>
      </c>
      <c r="B203" s="32" t="s">
        <v>56</v>
      </c>
      <c r="C203" s="32" t="s">
        <v>349</v>
      </c>
      <c r="D203" s="32" t="s">
        <v>350</v>
      </c>
      <c r="E203" s="29" t="s">
        <v>301</v>
      </c>
      <c r="F203" s="55"/>
      <c r="G203" s="32" t="s">
        <v>235</v>
      </c>
      <c r="H203" s="99">
        <v>0.27869590350000001</v>
      </c>
      <c r="I203" s="116">
        <f t="shared" si="5"/>
        <v>0.27869590350000001</v>
      </c>
      <c r="J203" s="113"/>
      <c r="K203" s="130"/>
    </row>
    <row r="204" spans="1:11" ht="28.5" x14ac:dyDescent="0.2">
      <c r="A204" s="119">
        <v>193</v>
      </c>
      <c r="B204" s="32" t="s">
        <v>56</v>
      </c>
      <c r="C204" s="32" t="s">
        <v>351</v>
      </c>
      <c r="D204" s="32" t="s">
        <v>352</v>
      </c>
      <c r="E204" s="29" t="s">
        <v>301</v>
      </c>
      <c r="F204" s="55"/>
      <c r="G204" s="32" t="s">
        <v>235</v>
      </c>
      <c r="H204" s="99">
        <v>12.868499069999999</v>
      </c>
      <c r="I204" s="116">
        <f t="shared" si="5"/>
        <v>12.868499069999999</v>
      </c>
      <c r="J204" s="113"/>
      <c r="K204" s="130"/>
    </row>
    <row r="205" spans="1:11" ht="28.5" x14ac:dyDescent="0.2">
      <c r="A205" s="120">
        <v>194</v>
      </c>
      <c r="B205" s="32" t="s">
        <v>56</v>
      </c>
      <c r="C205" s="32" t="s">
        <v>353</v>
      </c>
      <c r="D205" s="32" t="s">
        <v>354</v>
      </c>
      <c r="E205" s="29" t="s">
        <v>301</v>
      </c>
      <c r="F205" s="55"/>
      <c r="G205" s="32" t="s">
        <v>235</v>
      </c>
      <c r="H205" s="99">
        <v>12.868499069999999</v>
      </c>
      <c r="I205" s="116">
        <f t="shared" si="5"/>
        <v>12.868499069999999</v>
      </c>
      <c r="J205" s="113"/>
      <c r="K205" s="130"/>
    </row>
    <row r="206" spans="1:11" ht="28.5" x14ac:dyDescent="0.2">
      <c r="A206" s="119">
        <v>195</v>
      </c>
      <c r="B206" s="32" t="s">
        <v>56</v>
      </c>
      <c r="C206" s="32" t="s">
        <v>355</v>
      </c>
      <c r="D206" s="32" t="s">
        <v>356</v>
      </c>
      <c r="E206" s="29" t="s">
        <v>301</v>
      </c>
      <c r="F206" s="55"/>
      <c r="G206" s="32" t="s">
        <v>235</v>
      </c>
      <c r="H206" s="99">
        <v>12.868499069999999</v>
      </c>
      <c r="I206" s="116">
        <f t="shared" si="5"/>
        <v>12.868499069999999</v>
      </c>
      <c r="J206" s="113"/>
      <c r="K206" s="130"/>
    </row>
    <row r="207" spans="1:11" ht="28.5" x14ac:dyDescent="0.2">
      <c r="A207" s="120">
        <v>196</v>
      </c>
      <c r="B207" s="32" t="s">
        <v>56</v>
      </c>
      <c r="C207" s="32" t="s">
        <v>357</v>
      </c>
      <c r="D207" s="32" t="s">
        <v>358</v>
      </c>
      <c r="E207" s="29" t="s">
        <v>301</v>
      </c>
      <c r="F207" s="55"/>
      <c r="G207" s="32" t="s">
        <v>235</v>
      </c>
      <c r="H207" s="99">
        <v>51.486869069999997</v>
      </c>
      <c r="I207" s="116">
        <f t="shared" si="5"/>
        <v>51.486869069999997</v>
      </c>
      <c r="J207" s="113"/>
      <c r="K207" s="130"/>
    </row>
    <row r="208" spans="1:11" ht="28.5" x14ac:dyDescent="0.2">
      <c r="A208" s="119">
        <v>197</v>
      </c>
      <c r="B208" s="32" t="s">
        <v>56</v>
      </c>
      <c r="C208" s="32" t="s">
        <v>359</v>
      </c>
      <c r="D208" s="32" t="s">
        <v>360</v>
      </c>
      <c r="E208" s="29" t="s">
        <v>301</v>
      </c>
      <c r="F208" s="55"/>
      <c r="G208" s="32" t="s">
        <v>235</v>
      </c>
      <c r="H208" s="99">
        <v>0.78953111999999992</v>
      </c>
      <c r="I208" s="116">
        <f t="shared" si="5"/>
        <v>0.78953111999999992</v>
      </c>
      <c r="J208" s="113"/>
      <c r="K208" s="130"/>
    </row>
    <row r="209" spans="1:11" ht="28.5" x14ac:dyDescent="0.2">
      <c r="A209" s="120">
        <v>198</v>
      </c>
      <c r="B209" s="32" t="s">
        <v>56</v>
      </c>
      <c r="C209" s="32" t="s">
        <v>361</v>
      </c>
      <c r="D209" s="32" t="s">
        <v>362</v>
      </c>
      <c r="E209" s="31"/>
      <c r="F209" s="55"/>
      <c r="G209" s="32" t="s">
        <v>235</v>
      </c>
      <c r="H209" s="99">
        <v>1.48895271</v>
      </c>
      <c r="I209" s="116">
        <f t="shared" si="5"/>
        <v>1.48895271</v>
      </c>
      <c r="J209" s="113"/>
      <c r="K209" s="130"/>
    </row>
    <row r="210" spans="1:11" ht="28.5" x14ac:dyDescent="0.2">
      <c r="A210" s="119">
        <v>199</v>
      </c>
      <c r="B210" s="32" t="s">
        <v>56</v>
      </c>
      <c r="C210" s="32" t="s">
        <v>363</v>
      </c>
      <c r="D210" s="32" t="s">
        <v>364</v>
      </c>
      <c r="E210" s="31"/>
      <c r="F210" s="55"/>
      <c r="G210" s="32" t="s">
        <v>235</v>
      </c>
      <c r="H210" s="99">
        <v>0.72087623999999995</v>
      </c>
      <c r="I210" s="116">
        <f t="shared" si="5"/>
        <v>0.72087623999999995</v>
      </c>
      <c r="J210" s="113"/>
      <c r="K210" s="130"/>
    </row>
    <row r="211" spans="1:11" x14ac:dyDescent="0.2">
      <c r="A211" s="120">
        <v>200</v>
      </c>
      <c r="B211" s="32" t="s">
        <v>51</v>
      </c>
      <c r="C211" s="32" t="s">
        <v>379</v>
      </c>
      <c r="D211" s="32" t="s">
        <v>379</v>
      </c>
      <c r="E211" s="29" t="s">
        <v>301</v>
      </c>
      <c r="F211" s="55"/>
      <c r="G211" s="31" t="s">
        <v>131</v>
      </c>
      <c r="H211" s="99">
        <v>20.82580681034483</v>
      </c>
      <c r="I211" s="116">
        <f t="shared" si="5"/>
        <v>20.82580681034483</v>
      </c>
      <c r="J211" s="113"/>
      <c r="K211" s="130"/>
    </row>
    <row r="212" spans="1:11" x14ac:dyDescent="0.2">
      <c r="A212" s="119">
        <v>201</v>
      </c>
      <c r="B212" s="32" t="s">
        <v>51</v>
      </c>
      <c r="C212" s="32" t="s">
        <v>380</v>
      </c>
      <c r="D212" s="32" t="s">
        <v>380</v>
      </c>
      <c r="E212" s="29" t="s">
        <v>301</v>
      </c>
      <c r="F212" s="55"/>
      <c r="G212" s="31" t="s">
        <v>131</v>
      </c>
      <c r="H212" s="99">
        <v>37.186826974137929</v>
      </c>
      <c r="I212" s="116">
        <f t="shared" si="5"/>
        <v>37.186826974137929</v>
      </c>
      <c r="J212" s="113"/>
      <c r="K212" s="130"/>
    </row>
    <row r="213" spans="1:11" x14ac:dyDescent="0.2">
      <c r="A213" s="120">
        <v>202</v>
      </c>
      <c r="B213" s="32" t="s">
        <v>51</v>
      </c>
      <c r="C213" s="32" t="s">
        <v>381</v>
      </c>
      <c r="D213" s="32" t="s">
        <v>381</v>
      </c>
      <c r="E213" s="29" t="s">
        <v>301</v>
      </c>
      <c r="F213" s="55"/>
      <c r="G213" s="31" t="s">
        <v>131</v>
      </c>
      <c r="H213" s="99">
        <v>184.63575863793102</v>
      </c>
      <c r="I213" s="116">
        <f t="shared" si="5"/>
        <v>184.63575863793102</v>
      </c>
      <c r="J213" s="113"/>
      <c r="K213" s="130"/>
    </row>
    <row r="214" spans="1:11" s="36" customFormat="1" ht="99.75" x14ac:dyDescent="0.2">
      <c r="A214" s="119">
        <v>203</v>
      </c>
      <c r="B214" s="32" t="s">
        <v>51</v>
      </c>
      <c r="C214" s="32" t="s">
        <v>382</v>
      </c>
      <c r="D214" s="32" t="s">
        <v>383</v>
      </c>
      <c r="E214" s="29" t="s">
        <v>301</v>
      </c>
      <c r="F214" s="55"/>
      <c r="G214" s="31" t="s">
        <v>131</v>
      </c>
      <c r="H214" s="99">
        <v>1255.5060000000001</v>
      </c>
      <c r="I214" s="116">
        <f t="shared" si="5"/>
        <v>1255.5060000000001</v>
      </c>
      <c r="J214" s="248"/>
      <c r="K214" s="249"/>
    </row>
    <row r="215" spans="1:11" ht="28.5" x14ac:dyDescent="0.2">
      <c r="A215" s="120">
        <v>204</v>
      </c>
      <c r="B215" s="32" t="s">
        <v>51</v>
      </c>
      <c r="C215" s="32" t="s">
        <v>384</v>
      </c>
      <c r="D215" s="32" t="s">
        <v>385</v>
      </c>
      <c r="E215" s="29" t="s">
        <v>301</v>
      </c>
      <c r="F215" s="55"/>
      <c r="G215" s="31" t="s">
        <v>312</v>
      </c>
      <c r="H215" s="99">
        <v>77.259</v>
      </c>
      <c r="I215" s="116">
        <f t="shared" si="5"/>
        <v>77.259</v>
      </c>
      <c r="J215" s="113"/>
      <c r="K215" s="130"/>
    </row>
    <row r="216" spans="1:11" ht="28.5" x14ac:dyDescent="0.2">
      <c r="A216" s="119">
        <v>205</v>
      </c>
      <c r="B216" s="32" t="s">
        <v>51</v>
      </c>
      <c r="C216" s="32" t="s">
        <v>386</v>
      </c>
      <c r="D216" s="32" t="s">
        <v>386</v>
      </c>
      <c r="E216" s="29" t="s">
        <v>304</v>
      </c>
      <c r="F216" s="55"/>
      <c r="G216" s="31" t="s">
        <v>312</v>
      </c>
      <c r="H216" s="99">
        <v>77.259</v>
      </c>
      <c r="I216" s="116">
        <f t="shared" si="5"/>
        <v>77.259</v>
      </c>
      <c r="J216" s="113"/>
      <c r="K216" s="130"/>
    </row>
    <row r="217" spans="1:11" x14ac:dyDescent="0.2">
      <c r="A217" s="120">
        <v>206</v>
      </c>
      <c r="B217" s="32" t="s">
        <v>51</v>
      </c>
      <c r="C217" s="32" t="s">
        <v>387</v>
      </c>
      <c r="D217" s="32" t="s">
        <v>388</v>
      </c>
      <c r="E217" s="29" t="s">
        <v>311</v>
      </c>
      <c r="F217" s="55"/>
      <c r="G217" s="31" t="s">
        <v>312</v>
      </c>
      <c r="H217" s="99">
        <v>164.22</v>
      </c>
      <c r="I217" s="116">
        <f t="shared" si="5"/>
        <v>164.22</v>
      </c>
      <c r="J217" s="113"/>
      <c r="K217" s="130"/>
    </row>
    <row r="218" spans="1:11" x14ac:dyDescent="0.2">
      <c r="A218" s="119">
        <v>207</v>
      </c>
      <c r="B218" s="32" t="s">
        <v>51</v>
      </c>
      <c r="C218" s="32" t="s">
        <v>389</v>
      </c>
      <c r="D218" s="32" t="s">
        <v>390</v>
      </c>
      <c r="E218" s="29"/>
      <c r="F218" s="55"/>
      <c r="G218" s="31" t="s">
        <v>312</v>
      </c>
      <c r="H218" s="99">
        <v>8.5680000000000014</v>
      </c>
      <c r="I218" s="116">
        <f t="shared" si="5"/>
        <v>8.5680000000000014</v>
      </c>
      <c r="J218" s="113"/>
      <c r="K218" s="130"/>
    </row>
    <row r="219" spans="1:11" ht="28.5" x14ac:dyDescent="0.2">
      <c r="A219" s="120">
        <v>208</v>
      </c>
      <c r="B219" s="32" t="s">
        <v>51</v>
      </c>
      <c r="C219" s="32" t="s">
        <v>391</v>
      </c>
      <c r="D219" s="32" t="s">
        <v>392</v>
      </c>
      <c r="E219" s="29" t="s">
        <v>301</v>
      </c>
      <c r="F219" s="55"/>
      <c r="G219" s="31" t="s">
        <v>117</v>
      </c>
      <c r="H219" s="99">
        <v>60.068729070000003</v>
      </c>
      <c r="I219" s="116">
        <f t="shared" si="5"/>
        <v>60.068729070000003</v>
      </c>
      <c r="J219" s="113"/>
      <c r="K219" s="130"/>
    </row>
    <row r="220" spans="1:11" ht="28.5" x14ac:dyDescent="0.2">
      <c r="A220" s="119">
        <v>209</v>
      </c>
      <c r="B220" s="32" t="s">
        <v>51</v>
      </c>
      <c r="C220" s="32" t="s">
        <v>393</v>
      </c>
      <c r="D220" s="32" t="s">
        <v>394</v>
      </c>
      <c r="E220" s="29" t="s">
        <v>301</v>
      </c>
      <c r="F220" s="55"/>
      <c r="G220" s="31" t="s">
        <v>117</v>
      </c>
      <c r="H220" s="99">
        <v>73.5</v>
      </c>
      <c r="I220" s="116">
        <f t="shared" si="5"/>
        <v>73.5</v>
      </c>
      <c r="J220" s="113"/>
      <c r="K220" s="130"/>
    </row>
    <row r="221" spans="1:11" x14ac:dyDescent="0.2">
      <c r="A221" s="120">
        <v>210</v>
      </c>
      <c r="B221" s="32" t="s">
        <v>51</v>
      </c>
      <c r="C221" s="32" t="s">
        <v>395</v>
      </c>
      <c r="D221" s="32" t="s">
        <v>395</v>
      </c>
      <c r="E221" s="29" t="s">
        <v>311</v>
      </c>
      <c r="F221" s="55"/>
      <c r="G221" s="31"/>
      <c r="H221" s="99">
        <v>210</v>
      </c>
      <c r="I221" s="116">
        <f t="shared" si="5"/>
        <v>210</v>
      </c>
      <c r="J221" s="113"/>
      <c r="K221" s="130"/>
    </row>
    <row r="222" spans="1:11" ht="28.5" x14ac:dyDescent="0.2">
      <c r="A222" s="119">
        <v>211</v>
      </c>
      <c r="B222" s="32" t="s">
        <v>51</v>
      </c>
      <c r="C222" s="32" t="s">
        <v>396</v>
      </c>
      <c r="D222" s="32" t="s">
        <v>397</v>
      </c>
      <c r="E222" s="29" t="s">
        <v>301</v>
      </c>
      <c r="F222" s="55"/>
      <c r="G222" s="31" t="s">
        <v>117</v>
      </c>
      <c r="H222" s="99">
        <v>3.1920000000000002</v>
      </c>
      <c r="I222" s="116">
        <f t="shared" si="5"/>
        <v>3.1920000000000002</v>
      </c>
      <c r="J222" s="113"/>
      <c r="K222" s="130"/>
    </row>
    <row r="223" spans="1:11" ht="28.5" x14ac:dyDescent="0.2">
      <c r="A223" s="120">
        <v>212</v>
      </c>
      <c r="B223" s="32" t="s">
        <v>51</v>
      </c>
      <c r="C223" s="32" t="s">
        <v>398</v>
      </c>
      <c r="D223" s="32" t="s">
        <v>399</v>
      </c>
      <c r="E223" s="29" t="s">
        <v>301</v>
      </c>
      <c r="F223" s="55"/>
      <c r="G223" s="31" t="s">
        <v>117</v>
      </c>
      <c r="H223" s="99">
        <v>5.5020000000000007</v>
      </c>
      <c r="I223" s="116">
        <f t="shared" si="5"/>
        <v>5.5020000000000007</v>
      </c>
      <c r="J223" s="113"/>
      <c r="K223" s="130"/>
    </row>
    <row r="224" spans="1:11" ht="29.25" thickBot="1" x14ac:dyDescent="0.25">
      <c r="A224" s="119">
        <v>213</v>
      </c>
      <c r="B224" s="105" t="s">
        <v>51</v>
      </c>
      <c r="C224" s="105" t="s">
        <v>400</v>
      </c>
      <c r="D224" s="105" t="s">
        <v>401</v>
      </c>
      <c r="E224" s="109" t="s">
        <v>301</v>
      </c>
      <c r="F224" s="55"/>
      <c r="G224" s="106" t="s">
        <v>117</v>
      </c>
      <c r="H224" s="99">
        <v>55.77779907</v>
      </c>
      <c r="I224" s="122">
        <f t="shared" si="5"/>
        <v>55.77779907</v>
      </c>
      <c r="J224" s="114"/>
      <c r="K224" s="131"/>
    </row>
    <row r="225" spans="1:11" ht="39" customHeight="1" thickBot="1" x14ac:dyDescent="0.25">
      <c r="A225" s="252" t="s">
        <v>11</v>
      </c>
      <c r="B225" s="171"/>
      <c r="C225" s="171"/>
      <c r="D225" s="171"/>
      <c r="E225" s="171"/>
      <c r="F225" s="171"/>
      <c r="G225" s="171"/>
      <c r="H225" s="171"/>
      <c r="I225" s="98"/>
      <c r="J225" s="96"/>
      <c r="K225" s="111"/>
    </row>
    <row r="226" spans="1:11" ht="66" customHeight="1" thickBot="1" x14ac:dyDescent="0.25">
      <c r="A226" s="175" t="s">
        <v>88</v>
      </c>
      <c r="B226" s="173"/>
      <c r="C226" s="173"/>
      <c r="D226" s="173"/>
      <c r="E226" s="173"/>
      <c r="F226" s="173"/>
      <c r="G226" s="173"/>
      <c r="H226" s="174"/>
      <c r="I226" s="251"/>
      <c r="J226" s="110">
        <v>0.04</v>
      </c>
      <c r="K226" s="160">
        <f>J226*I226</f>
        <v>0</v>
      </c>
    </row>
    <row r="227" spans="1:11" ht="28.5" x14ac:dyDescent="0.2">
      <c r="A227" s="120">
        <v>214</v>
      </c>
      <c r="B227" s="60" t="s">
        <v>12</v>
      </c>
      <c r="C227" s="60" t="s">
        <v>847</v>
      </c>
      <c r="D227" s="60" t="s">
        <v>848</v>
      </c>
      <c r="E227" s="104"/>
      <c r="F227" s="56"/>
      <c r="G227" s="104" t="s">
        <v>134</v>
      </c>
      <c r="H227" s="99">
        <v>9.7879319999999996</v>
      </c>
      <c r="I227" s="117">
        <f t="shared" ref="I227:I259" si="6">(1-$I$226)*H227</f>
        <v>9.7879319999999996</v>
      </c>
      <c r="J227" s="112"/>
      <c r="K227" s="132"/>
    </row>
    <row r="228" spans="1:11" ht="28.5" x14ac:dyDescent="0.2">
      <c r="A228" s="119">
        <v>215</v>
      </c>
      <c r="B228" s="32" t="s">
        <v>12</v>
      </c>
      <c r="C228" s="32" t="s">
        <v>851</v>
      </c>
      <c r="D228" s="32" t="s">
        <v>852</v>
      </c>
      <c r="E228" s="31" t="s">
        <v>853</v>
      </c>
      <c r="F228" s="55" t="s">
        <v>1217</v>
      </c>
      <c r="G228" s="31" t="s">
        <v>241</v>
      </c>
      <c r="H228" s="99">
        <v>20.910581999999998</v>
      </c>
      <c r="I228" s="116">
        <f t="shared" si="6"/>
        <v>20.910581999999998</v>
      </c>
      <c r="J228" s="113"/>
      <c r="K228" s="130"/>
    </row>
    <row r="229" spans="1:11" ht="28.5" x14ac:dyDescent="0.2">
      <c r="A229" s="120">
        <v>216</v>
      </c>
      <c r="B229" s="31" t="s">
        <v>12</v>
      </c>
      <c r="C229" s="31" t="s">
        <v>843</v>
      </c>
      <c r="D229" s="31" t="s">
        <v>844</v>
      </c>
      <c r="E229" s="31"/>
      <c r="F229" s="55"/>
      <c r="G229" s="31" t="s">
        <v>241</v>
      </c>
      <c r="H229" s="99">
        <v>4.8939659999999998</v>
      </c>
      <c r="I229" s="116">
        <f t="shared" si="6"/>
        <v>4.8939659999999998</v>
      </c>
      <c r="J229" s="113"/>
      <c r="K229" s="130"/>
    </row>
    <row r="230" spans="1:11" ht="28.5" x14ac:dyDescent="0.2">
      <c r="A230" s="119">
        <v>217</v>
      </c>
      <c r="B230" s="31" t="s">
        <v>12</v>
      </c>
      <c r="C230" s="31" t="s">
        <v>843</v>
      </c>
      <c r="D230" s="31" t="s">
        <v>845</v>
      </c>
      <c r="E230" s="31"/>
      <c r="F230" s="55"/>
      <c r="G230" s="31" t="s">
        <v>846</v>
      </c>
      <c r="H230" s="99">
        <v>204.75</v>
      </c>
      <c r="I230" s="116">
        <f t="shared" si="6"/>
        <v>204.75</v>
      </c>
      <c r="J230" s="113"/>
      <c r="K230" s="130"/>
    </row>
    <row r="231" spans="1:11" ht="28.5" x14ac:dyDescent="0.2">
      <c r="A231" s="120">
        <v>218</v>
      </c>
      <c r="B231" s="31" t="s">
        <v>12</v>
      </c>
      <c r="C231" s="31" t="s">
        <v>849</v>
      </c>
      <c r="D231" s="31" t="s">
        <v>850</v>
      </c>
      <c r="E231" s="31"/>
      <c r="F231" s="55"/>
      <c r="G231" s="31" t="s">
        <v>241</v>
      </c>
      <c r="H231" s="99">
        <v>58.393912500000006</v>
      </c>
      <c r="I231" s="116">
        <f t="shared" si="6"/>
        <v>58.393912500000006</v>
      </c>
      <c r="J231" s="113"/>
      <c r="K231" s="130"/>
    </row>
    <row r="232" spans="1:11" ht="114" x14ac:dyDescent="0.2">
      <c r="A232" s="119">
        <v>219</v>
      </c>
      <c r="B232" s="32" t="s">
        <v>45</v>
      </c>
      <c r="C232" s="32" t="s">
        <v>743</v>
      </c>
      <c r="D232" s="32" t="s">
        <v>744</v>
      </c>
      <c r="E232" s="31"/>
      <c r="F232" s="55" t="s">
        <v>1218</v>
      </c>
      <c r="G232" s="31" t="s">
        <v>610</v>
      </c>
      <c r="H232" s="99">
        <v>1.7751749400000003</v>
      </c>
      <c r="I232" s="116">
        <f t="shared" si="6"/>
        <v>1.7751749400000003</v>
      </c>
      <c r="J232" s="113"/>
      <c r="K232" s="130"/>
    </row>
    <row r="233" spans="1:11" ht="171" x14ac:dyDescent="0.2">
      <c r="A233" s="120">
        <v>220</v>
      </c>
      <c r="B233" s="32" t="s">
        <v>45</v>
      </c>
      <c r="C233" s="32" t="s">
        <v>745</v>
      </c>
      <c r="D233" s="32" t="s">
        <v>746</v>
      </c>
      <c r="E233" s="31"/>
      <c r="F233" s="55" t="s">
        <v>1219</v>
      </c>
      <c r="G233" s="31" t="s">
        <v>610</v>
      </c>
      <c r="H233" s="99">
        <v>2.4425339400000001</v>
      </c>
      <c r="I233" s="116">
        <f t="shared" si="6"/>
        <v>2.4425339400000001</v>
      </c>
      <c r="J233" s="113"/>
      <c r="K233" s="130"/>
    </row>
    <row r="234" spans="1:11" ht="99.75" x14ac:dyDescent="0.2">
      <c r="A234" s="119">
        <v>221</v>
      </c>
      <c r="B234" s="32" t="s">
        <v>45</v>
      </c>
      <c r="C234" s="32" t="s">
        <v>747</v>
      </c>
      <c r="D234" s="32" t="s">
        <v>748</v>
      </c>
      <c r="E234" s="31"/>
      <c r="F234" s="55" t="s">
        <v>1220</v>
      </c>
      <c r="G234" s="31" t="s">
        <v>610</v>
      </c>
      <c r="H234" s="99">
        <v>35.700000000000003</v>
      </c>
      <c r="I234" s="116">
        <f t="shared" si="6"/>
        <v>35.700000000000003</v>
      </c>
      <c r="J234" s="113"/>
      <c r="K234" s="130"/>
    </row>
    <row r="235" spans="1:11" x14ac:dyDescent="0.2">
      <c r="A235" s="120">
        <v>222</v>
      </c>
      <c r="B235" s="32" t="s">
        <v>45</v>
      </c>
      <c r="C235" s="28" t="s">
        <v>749</v>
      </c>
      <c r="D235" s="28" t="s">
        <v>750</v>
      </c>
      <c r="E235" s="29"/>
      <c r="F235" s="55"/>
      <c r="G235" s="28" t="s">
        <v>600</v>
      </c>
      <c r="H235" s="99">
        <v>31.143000000000001</v>
      </c>
      <c r="I235" s="116">
        <f t="shared" si="6"/>
        <v>31.143000000000001</v>
      </c>
      <c r="J235" s="113"/>
      <c r="K235" s="130"/>
    </row>
    <row r="236" spans="1:11" x14ac:dyDescent="0.2">
      <c r="A236" s="119">
        <v>223</v>
      </c>
      <c r="B236" s="28" t="s">
        <v>45</v>
      </c>
      <c r="C236" s="31" t="s">
        <v>751</v>
      </c>
      <c r="D236" s="31" t="s">
        <v>752</v>
      </c>
      <c r="E236" s="29"/>
      <c r="F236" s="55"/>
      <c r="G236" s="31" t="s">
        <v>610</v>
      </c>
      <c r="H236" s="99">
        <v>31.143419999999999</v>
      </c>
      <c r="I236" s="116">
        <f t="shared" si="6"/>
        <v>31.143419999999999</v>
      </c>
      <c r="J236" s="113"/>
      <c r="K236" s="130"/>
    </row>
    <row r="237" spans="1:11" x14ac:dyDescent="0.2">
      <c r="A237" s="120">
        <v>224</v>
      </c>
      <c r="B237" s="28" t="s">
        <v>45</v>
      </c>
      <c r="C237" s="31" t="s">
        <v>751</v>
      </c>
      <c r="D237" s="31" t="s">
        <v>753</v>
      </c>
      <c r="E237" s="29"/>
      <c r="F237" s="55"/>
      <c r="G237" s="31" t="s">
        <v>610</v>
      </c>
      <c r="H237" s="99">
        <v>31.143419999999999</v>
      </c>
      <c r="I237" s="116">
        <f t="shared" si="6"/>
        <v>31.143419999999999</v>
      </c>
      <c r="J237" s="113"/>
      <c r="K237" s="130"/>
    </row>
    <row r="238" spans="1:11" ht="28.5" x14ac:dyDescent="0.2">
      <c r="A238" s="119">
        <v>225</v>
      </c>
      <c r="B238" s="32" t="s">
        <v>45</v>
      </c>
      <c r="C238" s="32" t="s">
        <v>754</v>
      </c>
      <c r="D238" s="32" t="s">
        <v>751</v>
      </c>
      <c r="E238" s="31"/>
      <c r="F238" s="55"/>
      <c r="G238" s="31" t="s">
        <v>610</v>
      </c>
      <c r="H238" s="99">
        <v>31.143000000000001</v>
      </c>
      <c r="I238" s="116">
        <f t="shared" si="6"/>
        <v>31.143000000000001</v>
      </c>
      <c r="J238" s="113"/>
      <c r="K238" s="130"/>
    </row>
    <row r="239" spans="1:11" x14ac:dyDescent="0.2">
      <c r="A239" s="120">
        <v>226</v>
      </c>
      <c r="B239" s="32" t="s">
        <v>45</v>
      </c>
      <c r="C239" s="32" t="s">
        <v>755</v>
      </c>
      <c r="D239" s="32" t="s">
        <v>756</v>
      </c>
      <c r="E239" s="31"/>
      <c r="F239" s="55"/>
      <c r="G239" s="31" t="s">
        <v>610</v>
      </c>
      <c r="H239" s="99">
        <v>88.536293999999998</v>
      </c>
      <c r="I239" s="116">
        <f t="shared" si="6"/>
        <v>88.536293999999998</v>
      </c>
      <c r="J239" s="113"/>
      <c r="K239" s="130"/>
    </row>
    <row r="240" spans="1:11" x14ac:dyDescent="0.2">
      <c r="A240" s="119">
        <v>227</v>
      </c>
      <c r="B240" s="31" t="s">
        <v>45</v>
      </c>
      <c r="C240" s="31" t="s">
        <v>757</v>
      </c>
      <c r="D240" s="31" t="s">
        <v>757</v>
      </c>
      <c r="E240" s="31"/>
      <c r="F240" s="55"/>
      <c r="G240" s="31" t="s">
        <v>610</v>
      </c>
      <c r="H240" s="99">
        <v>10.394622</v>
      </c>
      <c r="I240" s="116">
        <f t="shared" si="6"/>
        <v>10.394622</v>
      </c>
      <c r="J240" s="113"/>
      <c r="K240" s="130"/>
    </row>
    <row r="241" spans="1:11" x14ac:dyDescent="0.2">
      <c r="A241" s="120">
        <v>228</v>
      </c>
      <c r="B241" s="32" t="s">
        <v>45</v>
      </c>
      <c r="C241" s="31" t="s">
        <v>840</v>
      </c>
      <c r="D241" s="31" t="s">
        <v>841</v>
      </c>
      <c r="E241" s="31"/>
      <c r="F241" s="55"/>
      <c r="G241" s="31" t="s">
        <v>842</v>
      </c>
      <c r="H241" s="99">
        <v>205.82969400000002</v>
      </c>
      <c r="I241" s="116">
        <f t="shared" si="6"/>
        <v>205.82969400000002</v>
      </c>
      <c r="J241" s="113"/>
      <c r="K241" s="130"/>
    </row>
    <row r="242" spans="1:11" ht="71.25" x14ac:dyDescent="0.2">
      <c r="A242" s="119">
        <v>229</v>
      </c>
      <c r="B242" s="33" t="s">
        <v>47</v>
      </c>
      <c r="C242" s="31" t="s">
        <v>862</v>
      </c>
      <c r="D242" s="31" t="s">
        <v>863</v>
      </c>
      <c r="E242" s="80"/>
      <c r="F242" s="55" t="s">
        <v>1221</v>
      </c>
      <c r="G242" s="31" t="s">
        <v>610</v>
      </c>
      <c r="H242" s="99">
        <v>44.490599999999993</v>
      </c>
      <c r="I242" s="116">
        <f t="shared" si="6"/>
        <v>44.490599999999993</v>
      </c>
      <c r="J242" s="113"/>
      <c r="K242" s="130"/>
    </row>
    <row r="243" spans="1:11" ht="57" x14ac:dyDescent="0.2">
      <c r="A243" s="120">
        <v>230</v>
      </c>
      <c r="B243" s="33" t="s">
        <v>17</v>
      </c>
      <c r="C243" s="31" t="s">
        <v>860</v>
      </c>
      <c r="D243" s="31" t="s">
        <v>861</v>
      </c>
      <c r="E243" s="31"/>
      <c r="F243" s="55"/>
      <c r="G243" s="31" t="s">
        <v>610</v>
      </c>
      <c r="H243" s="99">
        <v>23.357565000000001</v>
      </c>
      <c r="I243" s="116">
        <f t="shared" si="6"/>
        <v>23.357565000000001</v>
      </c>
      <c r="J243" s="113"/>
      <c r="K243" s="130"/>
    </row>
    <row r="244" spans="1:11" ht="28.5" x14ac:dyDescent="0.2">
      <c r="A244" s="119">
        <v>231</v>
      </c>
      <c r="B244" s="33" t="s">
        <v>17</v>
      </c>
      <c r="C244" s="31" t="s">
        <v>912</v>
      </c>
      <c r="D244" s="31" t="s">
        <v>913</v>
      </c>
      <c r="E244" s="31"/>
      <c r="F244" s="55"/>
      <c r="G244" s="31" t="s">
        <v>610</v>
      </c>
      <c r="H244" s="99">
        <v>13.125</v>
      </c>
      <c r="I244" s="116">
        <f t="shared" si="6"/>
        <v>13.125</v>
      </c>
      <c r="J244" s="113"/>
      <c r="K244" s="130"/>
    </row>
    <row r="245" spans="1:11" ht="28.5" x14ac:dyDescent="0.2">
      <c r="A245" s="120">
        <v>232</v>
      </c>
      <c r="B245" s="33" t="s">
        <v>17</v>
      </c>
      <c r="C245" s="31" t="s">
        <v>914</v>
      </c>
      <c r="D245" s="31" t="s">
        <v>915</v>
      </c>
      <c r="E245" s="31"/>
      <c r="F245" s="55"/>
      <c r="G245" s="31" t="s">
        <v>610</v>
      </c>
      <c r="H245" s="99">
        <v>26.25</v>
      </c>
      <c r="I245" s="116">
        <f t="shared" si="6"/>
        <v>26.25</v>
      </c>
      <c r="J245" s="113"/>
      <c r="K245" s="130"/>
    </row>
    <row r="246" spans="1:11" ht="85.5" x14ac:dyDescent="0.2">
      <c r="A246" s="119">
        <v>233</v>
      </c>
      <c r="B246" s="33" t="s">
        <v>17</v>
      </c>
      <c r="C246" s="31" t="s">
        <v>916</v>
      </c>
      <c r="D246" s="31" t="s">
        <v>917</v>
      </c>
      <c r="E246" s="31"/>
      <c r="F246" s="55" t="s">
        <v>1177</v>
      </c>
      <c r="G246" s="33" t="s">
        <v>610</v>
      </c>
      <c r="H246" s="99">
        <v>17.619824249999997</v>
      </c>
      <c r="I246" s="116">
        <f t="shared" si="6"/>
        <v>17.619824249999997</v>
      </c>
      <c r="J246" s="113"/>
      <c r="K246" s="130"/>
    </row>
    <row r="247" spans="1:11" ht="85.5" x14ac:dyDescent="0.2">
      <c r="A247" s="120">
        <v>234</v>
      </c>
      <c r="B247" s="33" t="s">
        <v>17</v>
      </c>
      <c r="C247" s="31" t="s">
        <v>918</v>
      </c>
      <c r="D247" s="31" t="s">
        <v>917</v>
      </c>
      <c r="E247" s="31"/>
      <c r="F247" s="55" t="s">
        <v>1222</v>
      </c>
      <c r="G247" s="33" t="s">
        <v>610</v>
      </c>
      <c r="H247" s="99">
        <v>21.152250000000002</v>
      </c>
      <c r="I247" s="116">
        <f t="shared" si="6"/>
        <v>21.152250000000002</v>
      </c>
      <c r="J247" s="113"/>
      <c r="K247" s="130"/>
    </row>
    <row r="248" spans="1:11" ht="57" x14ac:dyDescent="0.2">
      <c r="A248" s="119">
        <v>235</v>
      </c>
      <c r="B248" s="33" t="s">
        <v>17</v>
      </c>
      <c r="C248" s="31" t="s">
        <v>919</v>
      </c>
      <c r="D248" s="31" t="s">
        <v>920</v>
      </c>
      <c r="E248" s="31"/>
      <c r="F248" s="55"/>
      <c r="G248" s="33" t="s">
        <v>610</v>
      </c>
      <c r="H248" s="99">
        <v>36.466479000000007</v>
      </c>
      <c r="I248" s="116">
        <f t="shared" si="6"/>
        <v>36.466479000000007</v>
      </c>
      <c r="J248" s="113"/>
      <c r="K248" s="130"/>
    </row>
    <row r="249" spans="1:11" ht="71.25" x14ac:dyDescent="0.2">
      <c r="A249" s="120">
        <v>236</v>
      </c>
      <c r="B249" s="33" t="s">
        <v>17</v>
      </c>
      <c r="C249" s="31" t="s">
        <v>921</v>
      </c>
      <c r="D249" s="31" t="s">
        <v>922</v>
      </c>
      <c r="E249" s="31"/>
      <c r="F249" s="55"/>
      <c r="G249" s="33" t="s">
        <v>610</v>
      </c>
      <c r="H249" s="99">
        <v>33.131474250000004</v>
      </c>
      <c r="I249" s="116">
        <f t="shared" si="6"/>
        <v>33.131474250000004</v>
      </c>
      <c r="J249" s="113"/>
      <c r="K249" s="130"/>
    </row>
    <row r="250" spans="1:11" ht="71.25" x14ac:dyDescent="0.2">
      <c r="A250" s="119">
        <v>237</v>
      </c>
      <c r="B250" s="33" t="s">
        <v>17</v>
      </c>
      <c r="C250" s="31" t="s">
        <v>923</v>
      </c>
      <c r="D250" s="31" t="s">
        <v>924</v>
      </c>
      <c r="E250" s="31"/>
      <c r="F250" s="55" t="s">
        <v>1223</v>
      </c>
      <c r="G250" s="33" t="s">
        <v>610</v>
      </c>
      <c r="H250" s="99">
        <v>30.381681750000006</v>
      </c>
      <c r="I250" s="116">
        <f t="shared" si="6"/>
        <v>30.381681750000006</v>
      </c>
      <c r="J250" s="113"/>
      <c r="K250" s="130"/>
    </row>
    <row r="251" spans="1:11" s="36" customFormat="1" ht="86.25" x14ac:dyDescent="0.2">
      <c r="A251" s="120">
        <v>238</v>
      </c>
      <c r="B251" s="31" t="s">
        <v>17</v>
      </c>
      <c r="C251" s="31" t="s">
        <v>1289</v>
      </c>
      <c r="D251" s="31" t="s">
        <v>1438</v>
      </c>
      <c r="E251" s="31"/>
      <c r="F251" s="55"/>
      <c r="G251" s="31" t="s">
        <v>610</v>
      </c>
      <c r="H251" s="99">
        <v>30.381681750000006</v>
      </c>
      <c r="I251" s="116">
        <f t="shared" si="6"/>
        <v>30.381681750000006</v>
      </c>
      <c r="J251" s="248"/>
      <c r="K251" s="249"/>
    </row>
    <row r="252" spans="1:11" ht="71.25" x14ac:dyDescent="0.2">
      <c r="A252" s="119">
        <v>239</v>
      </c>
      <c r="B252" s="33" t="s">
        <v>17</v>
      </c>
      <c r="C252" s="31" t="s">
        <v>925</v>
      </c>
      <c r="D252" s="31" t="s">
        <v>924</v>
      </c>
      <c r="E252" s="31"/>
      <c r="F252" s="55" t="s">
        <v>1223</v>
      </c>
      <c r="G252" s="33" t="s">
        <v>610</v>
      </c>
      <c r="H252" s="99">
        <v>42.375007500000009</v>
      </c>
      <c r="I252" s="116">
        <f t="shared" si="6"/>
        <v>42.375007500000009</v>
      </c>
      <c r="J252" s="113"/>
      <c r="K252" s="130"/>
    </row>
    <row r="253" spans="1:11" ht="57" x14ac:dyDescent="0.2">
      <c r="A253" s="120">
        <v>240</v>
      </c>
      <c r="B253" s="32" t="s">
        <v>17</v>
      </c>
      <c r="C253" s="31" t="s">
        <v>926</v>
      </c>
      <c r="D253" s="31" t="s">
        <v>927</v>
      </c>
      <c r="E253" s="31"/>
      <c r="F253" s="55"/>
      <c r="G253" s="33" t="s">
        <v>610</v>
      </c>
      <c r="H253" s="99">
        <v>10.089623249999999</v>
      </c>
      <c r="I253" s="116">
        <f t="shared" si="6"/>
        <v>10.089623249999999</v>
      </c>
      <c r="J253" s="113"/>
      <c r="K253" s="130"/>
    </row>
    <row r="254" spans="1:11" ht="57" x14ac:dyDescent="0.2">
      <c r="A254" s="119">
        <v>241</v>
      </c>
      <c r="B254" s="32" t="s">
        <v>17</v>
      </c>
      <c r="C254" s="31" t="s">
        <v>928</v>
      </c>
      <c r="D254" s="31" t="s">
        <v>929</v>
      </c>
      <c r="E254" s="31"/>
      <c r="F254" s="55"/>
      <c r="G254" s="33" t="s">
        <v>610</v>
      </c>
      <c r="H254" s="99">
        <v>24.166445624999998</v>
      </c>
      <c r="I254" s="116">
        <f t="shared" si="6"/>
        <v>24.166445624999998</v>
      </c>
      <c r="J254" s="113"/>
      <c r="K254" s="130"/>
    </row>
    <row r="255" spans="1:11" ht="57" x14ac:dyDescent="0.2">
      <c r="A255" s="120">
        <v>242</v>
      </c>
      <c r="B255" s="32" t="s">
        <v>17</v>
      </c>
      <c r="C255" s="31" t="s">
        <v>930</v>
      </c>
      <c r="D255" s="31" t="s">
        <v>931</v>
      </c>
      <c r="E255" s="31"/>
      <c r="F255" s="55"/>
      <c r="G255" s="33" t="s">
        <v>610</v>
      </c>
      <c r="H255" s="99">
        <v>17.937108000000002</v>
      </c>
      <c r="I255" s="116">
        <f t="shared" si="6"/>
        <v>17.937108000000002</v>
      </c>
      <c r="J255" s="113"/>
      <c r="K255" s="130"/>
    </row>
    <row r="256" spans="1:11" ht="57" x14ac:dyDescent="0.2">
      <c r="A256" s="119">
        <v>243</v>
      </c>
      <c r="B256" s="32" t="s">
        <v>17</v>
      </c>
      <c r="C256" s="31" t="s">
        <v>932</v>
      </c>
      <c r="D256" s="31" t="s">
        <v>933</v>
      </c>
      <c r="E256" s="31"/>
      <c r="F256" s="55"/>
      <c r="G256" s="33" t="s">
        <v>610</v>
      </c>
      <c r="H256" s="99">
        <v>42.544225500000003</v>
      </c>
      <c r="I256" s="116">
        <f t="shared" si="6"/>
        <v>42.544225500000003</v>
      </c>
      <c r="J256" s="113"/>
      <c r="K256" s="130"/>
    </row>
    <row r="257" spans="1:11" ht="57" x14ac:dyDescent="0.2">
      <c r="A257" s="120">
        <v>244</v>
      </c>
      <c r="B257" s="32" t="s">
        <v>17</v>
      </c>
      <c r="C257" s="31" t="s">
        <v>934</v>
      </c>
      <c r="D257" s="31" t="s">
        <v>935</v>
      </c>
      <c r="E257" s="31"/>
      <c r="F257" s="55"/>
      <c r="G257" s="33" t="s">
        <v>610</v>
      </c>
      <c r="H257" s="99">
        <v>46.534950000000002</v>
      </c>
      <c r="I257" s="116">
        <f t="shared" si="6"/>
        <v>46.534950000000002</v>
      </c>
      <c r="J257" s="113"/>
      <c r="K257" s="130"/>
    </row>
    <row r="258" spans="1:11" ht="28.5" x14ac:dyDescent="0.2">
      <c r="A258" s="119">
        <v>245</v>
      </c>
      <c r="B258" s="32" t="s">
        <v>17</v>
      </c>
      <c r="C258" s="32" t="s">
        <v>909</v>
      </c>
      <c r="D258" s="32" t="s">
        <v>909</v>
      </c>
      <c r="E258" s="31"/>
      <c r="F258" s="55"/>
      <c r="G258" s="31" t="s">
        <v>610</v>
      </c>
      <c r="H258" s="99">
        <v>39.9</v>
      </c>
      <c r="I258" s="116">
        <f t="shared" si="6"/>
        <v>39.9</v>
      </c>
      <c r="J258" s="113"/>
      <c r="K258" s="130"/>
    </row>
    <row r="259" spans="1:11" x14ac:dyDescent="0.2">
      <c r="A259" s="120">
        <v>246</v>
      </c>
      <c r="B259" s="32" t="s">
        <v>17</v>
      </c>
      <c r="C259" s="31" t="s">
        <v>910</v>
      </c>
      <c r="D259" s="31" t="s">
        <v>911</v>
      </c>
      <c r="E259" s="31"/>
      <c r="F259" s="55"/>
      <c r="G259" s="31" t="s">
        <v>610</v>
      </c>
      <c r="H259" s="99">
        <v>9.6337500000000009</v>
      </c>
      <c r="I259" s="116">
        <f t="shared" si="6"/>
        <v>9.6337500000000009</v>
      </c>
      <c r="J259" s="113"/>
      <c r="K259" s="130"/>
    </row>
    <row r="260" spans="1:11" ht="28.5" x14ac:dyDescent="0.2">
      <c r="A260" s="119">
        <v>247</v>
      </c>
      <c r="B260" s="32" t="s">
        <v>46</v>
      </c>
      <c r="C260" s="32" t="s">
        <v>803</v>
      </c>
      <c r="D260" s="32" t="s">
        <v>803</v>
      </c>
      <c r="E260" s="29"/>
      <c r="F260" s="55"/>
      <c r="G260" s="29" t="s">
        <v>600</v>
      </c>
      <c r="H260" s="99">
        <v>149.38565558422459</v>
      </c>
      <c r="I260" s="116">
        <f>(1-$I$287)*H260</f>
        <v>149.38565558422459</v>
      </c>
      <c r="J260" s="113"/>
      <c r="K260" s="130"/>
    </row>
    <row r="261" spans="1:11" ht="28.5" x14ac:dyDescent="0.2">
      <c r="A261" s="120">
        <v>248</v>
      </c>
      <c r="B261" s="32" t="s">
        <v>46</v>
      </c>
      <c r="C261" s="32" t="s">
        <v>864</v>
      </c>
      <c r="D261" s="32" t="s">
        <v>865</v>
      </c>
      <c r="E261" s="31"/>
      <c r="F261" s="55"/>
      <c r="G261" s="31" t="s">
        <v>610</v>
      </c>
      <c r="H261" s="99">
        <v>19.464637500000002</v>
      </c>
      <c r="I261" s="116">
        <f>(1-$I$226)*H261</f>
        <v>19.464637500000002</v>
      </c>
      <c r="J261" s="113"/>
      <c r="K261" s="130"/>
    </row>
    <row r="262" spans="1:11" ht="28.5" x14ac:dyDescent="0.2">
      <c r="A262" s="119">
        <v>249</v>
      </c>
      <c r="B262" s="32" t="s">
        <v>49</v>
      </c>
      <c r="C262" s="32" t="s">
        <v>903</v>
      </c>
      <c r="D262" s="32" t="s">
        <v>904</v>
      </c>
      <c r="E262" s="31"/>
      <c r="F262" s="55"/>
      <c r="G262" s="31" t="s">
        <v>610</v>
      </c>
      <c r="H262" s="99">
        <v>28.939113000000003</v>
      </c>
      <c r="I262" s="116">
        <f>(1-$I$226)*H262</f>
        <v>28.939113000000003</v>
      </c>
      <c r="J262" s="113"/>
      <c r="K262" s="130"/>
    </row>
    <row r="263" spans="1:11" ht="28.5" x14ac:dyDescent="0.2">
      <c r="A263" s="120">
        <v>250</v>
      </c>
      <c r="B263" s="32" t="s">
        <v>49</v>
      </c>
      <c r="C263" s="32" t="s">
        <v>905</v>
      </c>
      <c r="D263" s="32" t="s">
        <v>906</v>
      </c>
      <c r="E263" s="31"/>
      <c r="F263" s="55"/>
      <c r="G263" s="31" t="s">
        <v>610</v>
      </c>
      <c r="H263" s="99">
        <v>19.575863999999999</v>
      </c>
      <c r="I263" s="116">
        <f>(1-$I$226)*H263</f>
        <v>19.575863999999999</v>
      </c>
      <c r="J263" s="113"/>
      <c r="K263" s="130"/>
    </row>
    <row r="264" spans="1:11" ht="29.25" thickBot="1" x14ac:dyDescent="0.25">
      <c r="A264" s="119">
        <v>251</v>
      </c>
      <c r="B264" s="105" t="s">
        <v>49</v>
      </c>
      <c r="C264" s="105" t="s">
        <v>907</v>
      </c>
      <c r="D264" s="105" t="s">
        <v>908</v>
      </c>
      <c r="E264" s="106"/>
      <c r="F264" s="55"/>
      <c r="G264" s="106" t="s">
        <v>610</v>
      </c>
      <c r="H264" s="99">
        <v>16.016615999999999</v>
      </c>
      <c r="I264" s="122">
        <f>(1-$I$226)*H264</f>
        <v>16.016615999999999</v>
      </c>
      <c r="J264" s="113"/>
      <c r="K264" s="130"/>
    </row>
    <row r="265" spans="1:11" ht="63.75" customHeight="1" thickBot="1" x14ac:dyDescent="0.25">
      <c r="A265" s="172" t="s">
        <v>15</v>
      </c>
      <c r="B265" s="173"/>
      <c r="C265" s="173"/>
      <c r="D265" s="173"/>
      <c r="E265" s="173"/>
      <c r="F265" s="173"/>
      <c r="G265" s="173"/>
      <c r="H265" s="174"/>
      <c r="I265" s="251"/>
      <c r="J265" s="110">
        <v>0.05</v>
      </c>
      <c r="K265" s="160">
        <f>J265*I265</f>
        <v>0</v>
      </c>
    </row>
    <row r="266" spans="1:11" ht="57" x14ac:dyDescent="0.2">
      <c r="A266" s="120">
        <v>252</v>
      </c>
      <c r="B266" s="104" t="s">
        <v>15</v>
      </c>
      <c r="C266" s="104" t="s">
        <v>866</v>
      </c>
      <c r="D266" s="104" t="s">
        <v>867</v>
      </c>
      <c r="E266" s="104"/>
      <c r="F266" s="56"/>
      <c r="G266" s="104" t="s">
        <v>131</v>
      </c>
      <c r="H266" s="99">
        <v>13.3026894</v>
      </c>
      <c r="I266" s="117">
        <f t="shared" ref="I266:I286" si="7">(1-$I$265)*H266</f>
        <v>13.3026894</v>
      </c>
      <c r="J266" s="113"/>
      <c r="K266" s="130"/>
    </row>
    <row r="267" spans="1:11" ht="57" x14ac:dyDescent="0.2">
      <c r="A267" s="119">
        <v>253</v>
      </c>
      <c r="B267" s="31" t="s">
        <v>15</v>
      </c>
      <c r="C267" s="31" t="s">
        <v>868</v>
      </c>
      <c r="D267" s="31" t="s">
        <v>869</v>
      </c>
      <c r="E267" s="31"/>
      <c r="F267" s="55"/>
      <c r="G267" s="31" t="s">
        <v>131</v>
      </c>
      <c r="H267" s="99">
        <v>22.200809399999997</v>
      </c>
      <c r="I267" s="116">
        <f t="shared" si="7"/>
        <v>22.200809399999997</v>
      </c>
      <c r="J267" s="113"/>
      <c r="K267" s="130"/>
    </row>
    <row r="268" spans="1:11" ht="57" x14ac:dyDescent="0.2">
      <c r="A268" s="120">
        <v>254</v>
      </c>
      <c r="B268" s="31" t="s">
        <v>15</v>
      </c>
      <c r="C268" s="31" t="s">
        <v>870</v>
      </c>
      <c r="D268" s="31" t="s">
        <v>871</v>
      </c>
      <c r="E268" s="31"/>
      <c r="F268" s="55"/>
      <c r="G268" s="31" t="s">
        <v>131</v>
      </c>
      <c r="H268" s="99">
        <v>80.078630939999996</v>
      </c>
      <c r="I268" s="116">
        <f t="shared" si="7"/>
        <v>80.078630939999996</v>
      </c>
      <c r="J268" s="113"/>
      <c r="K268" s="130"/>
    </row>
    <row r="269" spans="1:11" ht="57" x14ac:dyDescent="0.2">
      <c r="A269" s="119">
        <v>255</v>
      </c>
      <c r="B269" s="31" t="s">
        <v>15</v>
      </c>
      <c r="C269" s="31" t="s">
        <v>872</v>
      </c>
      <c r="D269" s="31" t="s">
        <v>873</v>
      </c>
      <c r="E269" s="31"/>
      <c r="F269" s="55"/>
      <c r="G269" s="31" t="s">
        <v>131</v>
      </c>
      <c r="H269" s="99">
        <v>209.40835608</v>
      </c>
      <c r="I269" s="116">
        <f t="shared" si="7"/>
        <v>209.40835608</v>
      </c>
      <c r="J269" s="113"/>
      <c r="K269" s="130"/>
    </row>
    <row r="270" spans="1:11" ht="57" x14ac:dyDescent="0.2">
      <c r="A270" s="120">
        <v>256</v>
      </c>
      <c r="B270" s="31" t="s">
        <v>15</v>
      </c>
      <c r="C270" s="31" t="s">
        <v>874</v>
      </c>
      <c r="D270" s="31" t="s">
        <v>875</v>
      </c>
      <c r="E270" s="31"/>
      <c r="F270" s="55"/>
      <c r="G270" s="31" t="s">
        <v>131</v>
      </c>
      <c r="H270" s="99">
        <v>177.517494</v>
      </c>
      <c r="I270" s="116">
        <f t="shared" si="7"/>
        <v>177.517494</v>
      </c>
      <c r="J270" s="113"/>
      <c r="K270" s="130"/>
    </row>
    <row r="271" spans="1:11" ht="85.5" x14ac:dyDescent="0.2">
      <c r="A271" s="119">
        <v>257</v>
      </c>
      <c r="B271" s="31" t="s">
        <v>15</v>
      </c>
      <c r="C271" s="31" t="s">
        <v>876</v>
      </c>
      <c r="D271" s="31" t="s">
        <v>877</v>
      </c>
      <c r="E271" s="31"/>
      <c r="F271" s="55"/>
      <c r="G271" s="31" t="s">
        <v>131</v>
      </c>
      <c r="H271" s="99">
        <v>76.510484820000016</v>
      </c>
      <c r="I271" s="116">
        <f t="shared" si="7"/>
        <v>76.510484820000016</v>
      </c>
      <c r="J271" s="113"/>
      <c r="K271" s="130"/>
    </row>
    <row r="272" spans="1:11" ht="99.75" x14ac:dyDescent="0.2">
      <c r="A272" s="120">
        <v>258</v>
      </c>
      <c r="B272" s="31" t="s">
        <v>15</v>
      </c>
      <c r="C272" s="31" t="s">
        <v>878</v>
      </c>
      <c r="D272" s="31" t="s">
        <v>879</v>
      </c>
      <c r="E272" s="31"/>
      <c r="F272" s="55"/>
      <c r="G272" s="31" t="s">
        <v>131</v>
      </c>
      <c r="H272" s="99">
        <v>80.083079999999995</v>
      </c>
      <c r="I272" s="116">
        <f t="shared" si="7"/>
        <v>80.083079999999995</v>
      </c>
      <c r="J272" s="113"/>
      <c r="K272" s="130"/>
    </row>
    <row r="273" spans="1:11" ht="99.75" x14ac:dyDescent="0.2">
      <c r="A273" s="119">
        <v>259</v>
      </c>
      <c r="B273" s="31" t="s">
        <v>15</v>
      </c>
      <c r="C273" s="31" t="s">
        <v>880</v>
      </c>
      <c r="D273" s="31" t="s">
        <v>881</v>
      </c>
      <c r="E273" s="31"/>
      <c r="F273" s="55"/>
      <c r="G273" s="31" t="s">
        <v>131</v>
      </c>
      <c r="H273" s="99">
        <v>201.35555748000002</v>
      </c>
      <c r="I273" s="116">
        <f t="shared" si="7"/>
        <v>201.35555748000002</v>
      </c>
      <c r="J273" s="113"/>
      <c r="K273" s="130"/>
    </row>
    <row r="274" spans="1:11" ht="99.75" x14ac:dyDescent="0.2">
      <c r="A274" s="120">
        <v>260</v>
      </c>
      <c r="B274" s="31" t="s">
        <v>15</v>
      </c>
      <c r="C274" s="31" t="s">
        <v>882</v>
      </c>
      <c r="D274" s="31" t="s">
        <v>883</v>
      </c>
      <c r="E274" s="31"/>
      <c r="F274" s="55"/>
      <c r="G274" s="31" t="s">
        <v>131</v>
      </c>
      <c r="H274" s="99">
        <v>422.66070000000002</v>
      </c>
      <c r="I274" s="116">
        <f t="shared" si="7"/>
        <v>422.66070000000002</v>
      </c>
      <c r="J274" s="113"/>
      <c r="K274" s="130"/>
    </row>
    <row r="275" spans="1:11" ht="99.75" x14ac:dyDescent="0.2">
      <c r="A275" s="119">
        <v>261</v>
      </c>
      <c r="B275" s="31" t="s">
        <v>15</v>
      </c>
      <c r="C275" s="31" t="s">
        <v>884</v>
      </c>
      <c r="D275" s="31" t="s">
        <v>885</v>
      </c>
      <c r="E275" s="31"/>
      <c r="F275" s="55"/>
      <c r="G275" s="31" t="s">
        <v>131</v>
      </c>
      <c r="H275" s="99">
        <v>666.91409400000009</v>
      </c>
      <c r="I275" s="116">
        <f t="shared" si="7"/>
        <v>666.91409400000009</v>
      </c>
      <c r="J275" s="113"/>
      <c r="K275" s="130"/>
    </row>
    <row r="276" spans="1:11" ht="71.25" x14ac:dyDescent="0.2">
      <c r="A276" s="120">
        <v>262</v>
      </c>
      <c r="B276" s="31" t="s">
        <v>15</v>
      </c>
      <c r="C276" s="31" t="s">
        <v>886</v>
      </c>
      <c r="D276" s="31" t="s">
        <v>887</v>
      </c>
      <c r="E276" s="31"/>
      <c r="F276" s="55"/>
      <c r="G276" s="31" t="s">
        <v>131</v>
      </c>
      <c r="H276" s="99">
        <v>6.6735900000000008</v>
      </c>
      <c r="I276" s="116">
        <f t="shared" si="7"/>
        <v>6.6735900000000008</v>
      </c>
      <c r="J276" s="113"/>
      <c r="K276" s="130"/>
    </row>
    <row r="277" spans="1:11" ht="71.25" x14ac:dyDescent="0.2">
      <c r="A277" s="119">
        <v>263</v>
      </c>
      <c r="B277" s="31" t="s">
        <v>15</v>
      </c>
      <c r="C277" s="31" t="s">
        <v>888</v>
      </c>
      <c r="D277" s="31" t="s">
        <v>889</v>
      </c>
      <c r="E277" s="31"/>
      <c r="F277" s="55"/>
      <c r="G277" s="31" t="s">
        <v>131</v>
      </c>
      <c r="H277" s="99">
        <v>13.3026894</v>
      </c>
      <c r="I277" s="116">
        <f t="shared" si="7"/>
        <v>13.3026894</v>
      </c>
      <c r="J277" s="113"/>
      <c r="K277" s="130"/>
    </row>
    <row r="278" spans="1:11" ht="71.25" x14ac:dyDescent="0.2">
      <c r="A278" s="120">
        <v>264</v>
      </c>
      <c r="B278" s="31" t="s">
        <v>15</v>
      </c>
      <c r="C278" s="31" t="s">
        <v>890</v>
      </c>
      <c r="D278" s="31" t="s">
        <v>891</v>
      </c>
      <c r="E278" s="31"/>
      <c r="F278" s="55"/>
      <c r="G278" s="31" t="s">
        <v>131</v>
      </c>
      <c r="H278" s="99">
        <v>23.130662939999997</v>
      </c>
      <c r="I278" s="116">
        <f t="shared" si="7"/>
        <v>23.130662939999997</v>
      </c>
      <c r="J278" s="113"/>
      <c r="K278" s="130"/>
    </row>
    <row r="279" spans="1:11" ht="71.25" x14ac:dyDescent="0.2">
      <c r="A279" s="119">
        <v>265</v>
      </c>
      <c r="B279" s="31" t="s">
        <v>15</v>
      </c>
      <c r="C279" s="31" t="s">
        <v>892</v>
      </c>
      <c r="D279" s="31" t="s">
        <v>893</v>
      </c>
      <c r="E279" s="31"/>
      <c r="F279" s="55"/>
      <c r="G279" s="31" t="s">
        <v>131</v>
      </c>
      <c r="H279" s="99">
        <v>55.608800940000002</v>
      </c>
      <c r="I279" s="116">
        <f t="shared" si="7"/>
        <v>55.608800940000002</v>
      </c>
      <c r="J279" s="113"/>
      <c r="K279" s="130"/>
    </row>
    <row r="280" spans="1:11" ht="28.5" x14ac:dyDescent="0.2">
      <c r="A280" s="120">
        <v>266</v>
      </c>
      <c r="B280" s="31" t="s">
        <v>15</v>
      </c>
      <c r="C280" s="31" t="s">
        <v>894</v>
      </c>
      <c r="D280" s="31" t="s">
        <v>895</v>
      </c>
      <c r="E280" s="31"/>
      <c r="F280" s="55"/>
      <c r="G280" s="31" t="s">
        <v>131</v>
      </c>
      <c r="H280" s="99">
        <v>155.71710000000002</v>
      </c>
      <c r="I280" s="116">
        <f t="shared" si="7"/>
        <v>155.71710000000002</v>
      </c>
      <c r="J280" s="113"/>
      <c r="K280" s="130"/>
    </row>
    <row r="281" spans="1:11" x14ac:dyDescent="0.2">
      <c r="A281" s="119">
        <v>267</v>
      </c>
      <c r="B281" s="31" t="s">
        <v>15</v>
      </c>
      <c r="C281" s="31" t="s">
        <v>3</v>
      </c>
      <c r="D281" s="31" t="s">
        <v>896</v>
      </c>
      <c r="E281" s="31"/>
      <c r="F281" s="55"/>
      <c r="G281" s="31" t="s">
        <v>131</v>
      </c>
      <c r="H281" s="99">
        <v>0.96544602000000002</v>
      </c>
      <c r="I281" s="116">
        <f t="shared" si="7"/>
        <v>0.96544602000000002</v>
      </c>
      <c r="J281" s="113"/>
      <c r="K281" s="130"/>
    </row>
    <row r="282" spans="1:11" x14ac:dyDescent="0.2">
      <c r="A282" s="120">
        <v>268</v>
      </c>
      <c r="B282" s="31" t="s">
        <v>15</v>
      </c>
      <c r="C282" s="31" t="s">
        <v>897</v>
      </c>
      <c r="D282" s="31" t="s">
        <v>0</v>
      </c>
      <c r="E282" s="31"/>
      <c r="F282" s="55"/>
      <c r="G282" s="31" t="s">
        <v>131</v>
      </c>
      <c r="H282" s="99">
        <v>394.3485</v>
      </c>
      <c r="I282" s="116">
        <f t="shared" si="7"/>
        <v>394.3485</v>
      </c>
      <c r="J282" s="113"/>
      <c r="K282" s="130"/>
    </row>
    <row r="283" spans="1:11" x14ac:dyDescent="0.2">
      <c r="A283" s="119">
        <v>269</v>
      </c>
      <c r="B283" s="31" t="s">
        <v>15</v>
      </c>
      <c r="C283" s="28" t="s">
        <v>898</v>
      </c>
      <c r="D283" s="28" t="s">
        <v>898</v>
      </c>
      <c r="E283" s="29"/>
      <c r="F283" s="55"/>
      <c r="G283" s="28" t="s">
        <v>131</v>
      </c>
      <c r="H283" s="99">
        <v>472.712625</v>
      </c>
      <c r="I283" s="116">
        <f t="shared" si="7"/>
        <v>472.712625</v>
      </c>
      <c r="J283" s="113"/>
      <c r="K283" s="130"/>
    </row>
    <row r="284" spans="1:11" x14ac:dyDescent="0.2">
      <c r="A284" s="120">
        <v>270</v>
      </c>
      <c r="B284" s="31" t="s">
        <v>15</v>
      </c>
      <c r="C284" s="28" t="s">
        <v>899</v>
      </c>
      <c r="D284" s="28" t="s">
        <v>899</v>
      </c>
      <c r="E284" s="29"/>
      <c r="F284" s="55"/>
      <c r="G284" s="28" t="s">
        <v>131</v>
      </c>
      <c r="H284" s="99">
        <v>132.15242358620691</v>
      </c>
      <c r="I284" s="116">
        <f t="shared" si="7"/>
        <v>132.15242358620691</v>
      </c>
      <c r="J284" s="113"/>
      <c r="K284" s="130"/>
    </row>
    <row r="285" spans="1:11" x14ac:dyDescent="0.2">
      <c r="A285" s="119">
        <v>271</v>
      </c>
      <c r="B285" s="31" t="s">
        <v>15</v>
      </c>
      <c r="C285" s="28" t="s">
        <v>900</v>
      </c>
      <c r="D285" s="28" t="s">
        <v>900</v>
      </c>
      <c r="E285" s="29"/>
      <c r="F285" s="55"/>
      <c r="G285" s="28" t="s">
        <v>131</v>
      </c>
      <c r="H285" s="99">
        <v>105.75259902899998</v>
      </c>
      <c r="I285" s="116">
        <f t="shared" si="7"/>
        <v>105.75259902899998</v>
      </c>
      <c r="J285" s="113"/>
      <c r="K285" s="130"/>
    </row>
    <row r="286" spans="1:11" ht="29.25" thickBot="1" x14ac:dyDescent="0.25">
      <c r="A286" s="120">
        <v>272</v>
      </c>
      <c r="B286" s="106" t="s">
        <v>48</v>
      </c>
      <c r="C286" s="106" t="s">
        <v>901</v>
      </c>
      <c r="D286" s="106" t="s">
        <v>902</v>
      </c>
      <c r="E286" s="106"/>
      <c r="F286" s="55"/>
      <c r="G286" s="106" t="s">
        <v>131</v>
      </c>
      <c r="H286" s="99">
        <v>9.1650636000000016</v>
      </c>
      <c r="I286" s="122">
        <f t="shared" si="7"/>
        <v>9.1650636000000016</v>
      </c>
      <c r="J286" s="114"/>
      <c r="K286" s="131"/>
    </row>
    <row r="287" spans="1:11" ht="63.75" customHeight="1" thickBot="1" x14ac:dyDescent="0.25">
      <c r="A287" s="175" t="s">
        <v>87</v>
      </c>
      <c r="B287" s="173"/>
      <c r="C287" s="173"/>
      <c r="D287" s="173"/>
      <c r="E287" s="173"/>
      <c r="F287" s="173"/>
      <c r="G287" s="173"/>
      <c r="H287" s="174"/>
      <c r="I287" s="251"/>
      <c r="J287" s="110">
        <v>7.0000000000000007E-2</v>
      </c>
      <c r="K287" s="160">
        <f>J287*I287</f>
        <v>0</v>
      </c>
    </row>
    <row r="288" spans="1:11" ht="28.5" x14ac:dyDescent="0.2">
      <c r="A288" s="120">
        <v>273</v>
      </c>
      <c r="B288" s="60" t="s">
        <v>41</v>
      </c>
      <c r="C288" s="59" t="s">
        <v>854</v>
      </c>
      <c r="D288" s="59" t="s">
        <v>855</v>
      </c>
      <c r="E288" s="95"/>
      <c r="F288" s="56"/>
      <c r="G288" s="104" t="s">
        <v>131</v>
      </c>
      <c r="H288" s="99">
        <v>9.5877243000000014</v>
      </c>
      <c r="I288" s="117">
        <f t="shared" ref="I288:I308" si="8">(1-$I$287)*H288</f>
        <v>9.5877243000000014</v>
      </c>
      <c r="J288" s="112"/>
      <c r="K288" s="132"/>
    </row>
    <row r="289" spans="1:11" ht="28.5" x14ac:dyDescent="0.2">
      <c r="A289" s="119">
        <v>274</v>
      </c>
      <c r="B289" s="32" t="s">
        <v>41</v>
      </c>
      <c r="C289" s="28" t="s">
        <v>856</v>
      </c>
      <c r="D289" s="28" t="s">
        <v>857</v>
      </c>
      <c r="E289" s="39"/>
      <c r="F289" s="55"/>
      <c r="G289" s="31" t="s">
        <v>131</v>
      </c>
      <c r="H289" s="99">
        <v>17.253454680000001</v>
      </c>
      <c r="I289" s="116">
        <f t="shared" si="8"/>
        <v>17.253454680000001</v>
      </c>
      <c r="J289" s="113"/>
      <c r="K289" s="130"/>
    </row>
    <row r="290" spans="1:11" ht="57" x14ac:dyDescent="0.2">
      <c r="A290" s="120">
        <v>275</v>
      </c>
      <c r="B290" s="32" t="s">
        <v>40</v>
      </c>
      <c r="C290" s="28" t="s">
        <v>758</v>
      </c>
      <c r="D290" s="28" t="s">
        <v>759</v>
      </c>
      <c r="E290" s="39"/>
      <c r="F290" s="55"/>
      <c r="G290" s="28" t="s">
        <v>131</v>
      </c>
      <c r="H290" s="99">
        <v>1.6070311551724141</v>
      </c>
      <c r="I290" s="116">
        <f t="shared" si="8"/>
        <v>1.6070311551724141</v>
      </c>
      <c r="J290" s="113"/>
      <c r="K290" s="130"/>
    </row>
    <row r="291" spans="1:11" x14ac:dyDescent="0.2">
      <c r="A291" s="119">
        <v>276</v>
      </c>
      <c r="B291" s="32" t="s">
        <v>40</v>
      </c>
      <c r="C291" s="28" t="s">
        <v>760</v>
      </c>
      <c r="D291" s="28" t="s">
        <v>761</v>
      </c>
      <c r="E291" s="39"/>
      <c r="F291" s="55"/>
      <c r="G291" s="31" t="s">
        <v>762</v>
      </c>
      <c r="H291" s="99">
        <v>45.734314499999996</v>
      </c>
      <c r="I291" s="116">
        <f t="shared" si="8"/>
        <v>45.734314499999996</v>
      </c>
      <c r="J291" s="113"/>
      <c r="K291" s="130"/>
    </row>
    <row r="292" spans="1:11" ht="42.75" x14ac:dyDescent="0.2">
      <c r="A292" s="120">
        <v>277</v>
      </c>
      <c r="B292" s="32" t="s">
        <v>40</v>
      </c>
      <c r="C292" s="28" t="s">
        <v>763</v>
      </c>
      <c r="D292" s="28" t="s">
        <v>764</v>
      </c>
      <c r="E292" s="39"/>
      <c r="F292" s="55"/>
      <c r="G292" s="31" t="s">
        <v>134</v>
      </c>
      <c r="H292" s="99">
        <v>7.5589529400000002</v>
      </c>
      <c r="I292" s="116">
        <f t="shared" si="8"/>
        <v>7.5589529400000002</v>
      </c>
      <c r="J292" s="113"/>
      <c r="K292" s="130"/>
    </row>
    <row r="293" spans="1:11" ht="42.75" x14ac:dyDescent="0.2">
      <c r="A293" s="119">
        <v>278</v>
      </c>
      <c r="B293" s="32" t="s">
        <v>40</v>
      </c>
      <c r="C293" s="28" t="s">
        <v>765</v>
      </c>
      <c r="D293" s="28" t="s">
        <v>766</v>
      </c>
      <c r="E293" s="39"/>
      <c r="F293" s="55"/>
      <c r="G293" s="31" t="s">
        <v>134</v>
      </c>
      <c r="H293" s="99">
        <v>13.342730939999999</v>
      </c>
      <c r="I293" s="116">
        <f t="shared" si="8"/>
        <v>13.342730939999999</v>
      </c>
      <c r="J293" s="113"/>
      <c r="K293" s="130"/>
    </row>
    <row r="294" spans="1:11" ht="42.75" x14ac:dyDescent="0.2">
      <c r="A294" s="120">
        <v>279</v>
      </c>
      <c r="B294" s="32" t="s">
        <v>40</v>
      </c>
      <c r="C294" s="28" t="s">
        <v>767</v>
      </c>
      <c r="D294" s="28" t="s">
        <v>768</v>
      </c>
      <c r="E294" s="39"/>
      <c r="F294" s="55"/>
      <c r="G294" s="31" t="s">
        <v>134</v>
      </c>
      <c r="H294" s="99">
        <v>17.791790939999998</v>
      </c>
      <c r="I294" s="116">
        <f t="shared" si="8"/>
        <v>17.791790939999998</v>
      </c>
      <c r="J294" s="113"/>
      <c r="K294" s="130"/>
    </row>
    <row r="295" spans="1:11" ht="42.75" x14ac:dyDescent="0.2">
      <c r="A295" s="119">
        <v>280</v>
      </c>
      <c r="B295" s="32" t="s">
        <v>40</v>
      </c>
      <c r="C295" s="28" t="s">
        <v>769</v>
      </c>
      <c r="D295" s="28" t="s">
        <v>770</v>
      </c>
      <c r="E295" s="39"/>
      <c r="F295" s="55"/>
      <c r="G295" s="31" t="s">
        <v>610</v>
      </c>
      <c r="H295" s="99">
        <v>1.5126804</v>
      </c>
      <c r="I295" s="116">
        <f t="shared" si="8"/>
        <v>1.5126804</v>
      </c>
      <c r="J295" s="113"/>
      <c r="K295" s="130"/>
    </row>
    <row r="296" spans="1:11" ht="28.5" x14ac:dyDescent="0.2">
      <c r="A296" s="120">
        <v>281</v>
      </c>
      <c r="B296" s="32" t="s">
        <v>40</v>
      </c>
      <c r="C296" s="28" t="s">
        <v>771</v>
      </c>
      <c r="D296" s="28" t="s">
        <v>772</v>
      </c>
      <c r="E296" s="39"/>
      <c r="F296" s="55"/>
      <c r="G296" s="31" t="s">
        <v>131</v>
      </c>
      <c r="H296" s="99">
        <v>1.9242184500000001</v>
      </c>
      <c r="I296" s="116">
        <f t="shared" si="8"/>
        <v>1.9242184500000001</v>
      </c>
      <c r="J296" s="113"/>
      <c r="K296" s="130"/>
    </row>
    <row r="297" spans="1:11" ht="28.5" x14ac:dyDescent="0.2">
      <c r="A297" s="119">
        <v>282</v>
      </c>
      <c r="B297" s="32" t="s">
        <v>40</v>
      </c>
      <c r="C297" s="28" t="s">
        <v>771</v>
      </c>
      <c r="D297" s="28" t="s">
        <v>773</v>
      </c>
      <c r="E297" s="39"/>
      <c r="F297" s="55"/>
      <c r="G297" s="31" t="s">
        <v>134</v>
      </c>
      <c r="H297" s="99">
        <v>19.130958</v>
      </c>
      <c r="I297" s="116">
        <f t="shared" si="8"/>
        <v>19.130958</v>
      </c>
      <c r="J297" s="113"/>
      <c r="K297" s="130"/>
    </row>
    <row r="298" spans="1:11" ht="28.5" x14ac:dyDescent="0.2">
      <c r="A298" s="120">
        <v>283</v>
      </c>
      <c r="B298" s="32" t="s">
        <v>40</v>
      </c>
      <c r="C298" s="28" t="s">
        <v>774</v>
      </c>
      <c r="D298" s="28" t="s">
        <v>775</v>
      </c>
      <c r="E298" s="39"/>
      <c r="F298" s="55"/>
      <c r="G298" s="31" t="s">
        <v>131</v>
      </c>
      <c r="H298" s="99">
        <v>1.0010384999999999</v>
      </c>
      <c r="I298" s="116">
        <f t="shared" si="8"/>
        <v>1.0010384999999999</v>
      </c>
      <c r="J298" s="113"/>
      <c r="K298" s="130"/>
    </row>
    <row r="299" spans="1:11" ht="28.5" x14ac:dyDescent="0.2">
      <c r="A299" s="119">
        <v>284</v>
      </c>
      <c r="B299" s="32" t="s">
        <v>40</v>
      </c>
      <c r="C299" s="28" t="s">
        <v>774</v>
      </c>
      <c r="D299" s="28" t="s">
        <v>776</v>
      </c>
      <c r="E299" s="39"/>
      <c r="F299" s="55"/>
      <c r="G299" s="31" t="s">
        <v>134</v>
      </c>
      <c r="H299" s="99">
        <v>10.01805579310345</v>
      </c>
      <c r="I299" s="116">
        <f t="shared" si="8"/>
        <v>10.01805579310345</v>
      </c>
      <c r="J299" s="113"/>
      <c r="K299" s="130"/>
    </row>
    <row r="300" spans="1:11" ht="28.5" x14ac:dyDescent="0.2">
      <c r="A300" s="120">
        <v>285</v>
      </c>
      <c r="B300" s="32" t="s">
        <v>40</v>
      </c>
      <c r="C300" s="28" t="s">
        <v>777</v>
      </c>
      <c r="D300" s="28" t="s">
        <v>778</v>
      </c>
      <c r="E300" s="39"/>
      <c r="F300" s="55"/>
      <c r="G300" s="31" t="s">
        <v>131</v>
      </c>
      <c r="H300" s="99">
        <v>1.4148010800000002</v>
      </c>
      <c r="I300" s="116">
        <f t="shared" si="8"/>
        <v>1.4148010800000002</v>
      </c>
      <c r="J300" s="113"/>
      <c r="K300" s="130"/>
    </row>
    <row r="301" spans="1:11" ht="28.5" x14ac:dyDescent="0.2">
      <c r="A301" s="119">
        <v>286</v>
      </c>
      <c r="B301" s="32" t="s">
        <v>40</v>
      </c>
      <c r="C301" s="28" t="s">
        <v>777</v>
      </c>
      <c r="D301" s="28" t="s">
        <v>779</v>
      </c>
      <c r="E301" s="39"/>
      <c r="F301" s="55"/>
      <c r="G301" s="31" t="s">
        <v>134</v>
      </c>
      <c r="H301" s="99">
        <v>14.1480108</v>
      </c>
      <c r="I301" s="116">
        <f t="shared" si="8"/>
        <v>14.1480108</v>
      </c>
      <c r="J301" s="113"/>
      <c r="K301" s="130"/>
    </row>
    <row r="302" spans="1:11" ht="28.5" x14ac:dyDescent="0.2">
      <c r="A302" s="120">
        <v>287</v>
      </c>
      <c r="B302" s="32" t="s">
        <v>40</v>
      </c>
      <c r="C302" s="28" t="s">
        <v>780</v>
      </c>
      <c r="D302" s="28" t="s">
        <v>781</v>
      </c>
      <c r="E302" s="39"/>
      <c r="F302" s="55" t="s">
        <v>1224</v>
      </c>
      <c r="G302" s="31" t="s">
        <v>131</v>
      </c>
      <c r="H302" s="99">
        <v>1.1856744899999998</v>
      </c>
      <c r="I302" s="116">
        <f t="shared" si="8"/>
        <v>1.1856744899999998</v>
      </c>
      <c r="J302" s="113"/>
      <c r="K302" s="130"/>
    </row>
    <row r="303" spans="1:11" s="36" customFormat="1" ht="43.5" x14ac:dyDescent="0.2">
      <c r="A303" s="119">
        <v>288</v>
      </c>
      <c r="B303" s="32" t="s">
        <v>40</v>
      </c>
      <c r="C303" s="250" t="s">
        <v>1435</v>
      </c>
      <c r="D303" s="290" t="s">
        <v>1436</v>
      </c>
      <c r="E303" s="39"/>
      <c r="F303" s="55" t="s">
        <v>1224</v>
      </c>
      <c r="G303" s="31" t="s">
        <v>131</v>
      </c>
      <c r="H303" s="99">
        <v>1.1856744899999998</v>
      </c>
      <c r="I303" s="116">
        <f t="shared" si="8"/>
        <v>1.1856744899999998</v>
      </c>
      <c r="J303" s="248"/>
      <c r="K303" s="249"/>
    </row>
    <row r="304" spans="1:11" s="36" customFormat="1" ht="43.5" x14ac:dyDescent="0.2">
      <c r="A304" s="120">
        <v>289</v>
      </c>
      <c r="B304" s="32" t="s">
        <v>40</v>
      </c>
      <c r="C304" s="250" t="s">
        <v>1434</v>
      </c>
      <c r="D304" s="290" t="s">
        <v>1437</v>
      </c>
      <c r="E304" s="39"/>
      <c r="F304" s="55" t="s">
        <v>1224</v>
      </c>
      <c r="G304" s="31" t="s">
        <v>131</v>
      </c>
      <c r="H304" s="99">
        <f>H310</f>
        <v>0.75589529399999988</v>
      </c>
      <c r="I304" s="116">
        <f t="shared" si="8"/>
        <v>0.75589529399999988</v>
      </c>
      <c r="J304" s="248"/>
      <c r="K304" s="249"/>
    </row>
    <row r="305" spans="1:11" ht="28.5" x14ac:dyDescent="0.2">
      <c r="A305" s="119">
        <v>290</v>
      </c>
      <c r="B305" s="32" t="s">
        <v>40</v>
      </c>
      <c r="C305" s="29" t="s">
        <v>782</v>
      </c>
      <c r="D305" s="29" t="s">
        <v>783</v>
      </c>
      <c r="E305" s="39"/>
      <c r="F305" s="55"/>
      <c r="G305" s="31" t="s">
        <v>131</v>
      </c>
      <c r="H305" s="99">
        <v>21.105000000000004</v>
      </c>
      <c r="I305" s="116">
        <f t="shared" si="8"/>
        <v>21.105000000000004</v>
      </c>
      <c r="J305" s="248"/>
      <c r="K305" s="249"/>
    </row>
    <row r="306" spans="1:11" ht="28.5" x14ac:dyDescent="0.2">
      <c r="A306" s="120">
        <v>291</v>
      </c>
      <c r="B306" s="32" t="s">
        <v>40</v>
      </c>
      <c r="C306" s="29" t="s">
        <v>784</v>
      </c>
      <c r="D306" s="29" t="s">
        <v>785</v>
      </c>
      <c r="E306" s="39"/>
      <c r="F306" s="55" t="s">
        <v>1224</v>
      </c>
      <c r="G306" s="31" t="s">
        <v>131</v>
      </c>
      <c r="H306" s="99">
        <v>1.2902274</v>
      </c>
      <c r="I306" s="116">
        <f t="shared" si="8"/>
        <v>1.2902274</v>
      </c>
      <c r="J306" s="248"/>
      <c r="K306" s="249"/>
    </row>
    <row r="307" spans="1:11" ht="28.5" x14ac:dyDescent="0.2">
      <c r="A307" s="119">
        <v>292</v>
      </c>
      <c r="B307" s="32" t="s">
        <v>40</v>
      </c>
      <c r="C307" s="29" t="s">
        <v>784</v>
      </c>
      <c r="D307" s="29" t="s">
        <v>786</v>
      </c>
      <c r="E307" s="39"/>
      <c r="F307" s="55" t="s">
        <v>1224</v>
      </c>
      <c r="G307" s="31" t="s">
        <v>134</v>
      </c>
      <c r="H307" s="99">
        <v>11.856744900000001</v>
      </c>
      <c r="I307" s="116">
        <f t="shared" si="8"/>
        <v>11.856744900000001</v>
      </c>
      <c r="J307" s="248"/>
      <c r="K307" s="249"/>
    </row>
    <row r="308" spans="1:11" ht="71.25" x14ac:dyDescent="0.2">
      <c r="A308" s="120">
        <v>293</v>
      </c>
      <c r="B308" s="32" t="s">
        <v>40</v>
      </c>
      <c r="C308" s="29" t="s">
        <v>787</v>
      </c>
      <c r="D308" s="29" t="s">
        <v>788</v>
      </c>
      <c r="E308" s="39" t="s">
        <v>789</v>
      </c>
      <c r="F308" s="55" t="s">
        <v>1225</v>
      </c>
      <c r="G308" s="31" t="s">
        <v>131</v>
      </c>
      <c r="H308" s="99">
        <v>6.669140940000001</v>
      </c>
      <c r="I308" s="116">
        <f t="shared" si="8"/>
        <v>6.669140940000001</v>
      </c>
      <c r="J308" s="248"/>
      <c r="K308" s="249"/>
    </row>
    <row r="309" spans="1:11" s="36" customFormat="1" ht="58.5" x14ac:dyDescent="0.2">
      <c r="A309" s="119">
        <v>294</v>
      </c>
      <c r="B309" s="32" t="s">
        <v>40</v>
      </c>
      <c r="C309" s="250" t="s">
        <v>1285</v>
      </c>
      <c r="D309" s="247" t="s">
        <v>1286</v>
      </c>
      <c r="E309" s="39"/>
      <c r="F309" s="55"/>
      <c r="G309" s="31" t="s">
        <v>131</v>
      </c>
      <c r="H309" s="99">
        <v>6.669140940000001</v>
      </c>
      <c r="I309" s="116">
        <f>(1-$I$287)*H309</f>
        <v>6.669140940000001</v>
      </c>
      <c r="J309" s="248"/>
      <c r="K309" s="249"/>
    </row>
    <row r="310" spans="1:11" ht="28.5" x14ac:dyDescent="0.2">
      <c r="A310" s="120">
        <v>295</v>
      </c>
      <c r="B310" s="32" t="s">
        <v>40</v>
      </c>
      <c r="C310" s="28" t="s">
        <v>790</v>
      </c>
      <c r="D310" s="28" t="s">
        <v>791</v>
      </c>
      <c r="E310" s="39"/>
      <c r="F310" s="55" t="s">
        <v>1226</v>
      </c>
      <c r="G310" s="31" t="s">
        <v>131</v>
      </c>
      <c r="H310" s="99">
        <v>0.75589529399999988</v>
      </c>
      <c r="I310" s="116">
        <f t="shared" ref="I310:I342" si="9">(1-$I$287)*H310</f>
        <v>0.75589529399999988</v>
      </c>
      <c r="J310" s="113"/>
      <c r="K310" s="130"/>
    </row>
    <row r="311" spans="1:11" ht="28.5" x14ac:dyDescent="0.2">
      <c r="A311" s="119">
        <v>296</v>
      </c>
      <c r="B311" s="32" t="s">
        <v>40</v>
      </c>
      <c r="C311" s="28" t="s">
        <v>790</v>
      </c>
      <c r="D311" s="28" t="s">
        <v>792</v>
      </c>
      <c r="E311" s="39"/>
      <c r="F311" s="55" t="s">
        <v>1227</v>
      </c>
      <c r="G311" s="31" t="s">
        <v>134</v>
      </c>
      <c r="H311" s="99">
        <v>7.5589529400000002</v>
      </c>
      <c r="I311" s="116">
        <f t="shared" si="9"/>
        <v>7.5589529400000002</v>
      </c>
      <c r="J311" s="113"/>
      <c r="K311" s="130"/>
    </row>
    <row r="312" spans="1:11" ht="42.75" x14ac:dyDescent="0.2">
      <c r="A312" s="120">
        <v>297</v>
      </c>
      <c r="B312" s="32" t="s">
        <v>40</v>
      </c>
      <c r="C312" s="28" t="s">
        <v>793</v>
      </c>
      <c r="D312" s="28" t="s">
        <v>793</v>
      </c>
      <c r="E312" s="39" t="s">
        <v>794</v>
      </c>
      <c r="F312" s="55" t="s">
        <v>1228</v>
      </c>
      <c r="G312" s="31" t="s">
        <v>131</v>
      </c>
      <c r="H312" s="99">
        <v>4.6581658199999998</v>
      </c>
      <c r="I312" s="116">
        <f t="shared" si="9"/>
        <v>4.6581658199999998</v>
      </c>
      <c r="J312" s="113"/>
      <c r="K312" s="130"/>
    </row>
    <row r="313" spans="1:11" x14ac:dyDescent="0.2">
      <c r="A313" s="119">
        <v>298</v>
      </c>
      <c r="B313" s="32" t="s">
        <v>40</v>
      </c>
      <c r="C313" s="28" t="s">
        <v>795</v>
      </c>
      <c r="D313" s="28" t="s">
        <v>796</v>
      </c>
      <c r="E313" s="39" t="s">
        <v>797</v>
      </c>
      <c r="F313" s="55"/>
      <c r="G313" s="28" t="s">
        <v>600</v>
      </c>
      <c r="H313" s="99">
        <v>50.485324810344828</v>
      </c>
      <c r="I313" s="116">
        <f t="shared" si="9"/>
        <v>50.485324810344828</v>
      </c>
      <c r="J313" s="113"/>
      <c r="K313" s="130"/>
    </row>
    <row r="314" spans="1:11" ht="28.5" x14ac:dyDescent="0.2">
      <c r="A314" s="120">
        <v>299</v>
      </c>
      <c r="B314" s="32" t="s">
        <v>40</v>
      </c>
      <c r="C314" s="28" t="s">
        <v>798</v>
      </c>
      <c r="D314" s="28" t="s">
        <v>799</v>
      </c>
      <c r="E314" s="29" t="s">
        <v>797</v>
      </c>
      <c r="F314" s="55"/>
      <c r="G314" s="28" t="s">
        <v>600</v>
      </c>
      <c r="H314" s="99">
        <v>19.150134982758626</v>
      </c>
      <c r="I314" s="116">
        <f t="shared" si="9"/>
        <v>19.150134982758626</v>
      </c>
      <c r="J314" s="113"/>
      <c r="K314" s="130"/>
    </row>
    <row r="315" spans="1:11" x14ac:dyDescent="0.2">
      <c r="A315" s="119">
        <v>300</v>
      </c>
      <c r="B315" s="32" t="s">
        <v>40</v>
      </c>
      <c r="C315" s="28" t="s">
        <v>800</v>
      </c>
      <c r="D315" s="28" t="s">
        <v>801</v>
      </c>
      <c r="E315" s="29" t="s">
        <v>802</v>
      </c>
      <c r="F315" s="55"/>
      <c r="G315" s="28" t="s">
        <v>131</v>
      </c>
      <c r="H315" s="99">
        <v>8.783058103448278</v>
      </c>
      <c r="I315" s="116">
        <f t="shared" si="9"/>
        <v>8.783058103448278</v>
      </c>
      <c r="J315" s="113"/>
      <c r="K315" s="130"/>
    </row>
    <row r="316" spans="1:11" x14ac:dyDescent="0.2">
      <c r="A316" s="120">
        <v>301</v>
      </c>
      <c r="B316" s="32" t="s">
        <v>40</v>
      </c>
      <c r="C316" s="28" t="s">
        <v>4</v>
      </c>
      <c r="D316" s="28" t="s">
        <v>4</v>
      </c>
      <c r="E316" s="29"/>
      <c r="F316" s="55"/>
      <c r="G316" s="28" t="s">
        <v>131</v>
      </c>
      <c r="H316" s="99">
        <v>2.5409999999999999</v>
      </c>
      <c r="I316" s="116">
        <f t="shared" si="9"/>
        <v>2.5409999999999999</v>
      </c>
      <c r="J316" s="113"/>
      <c r="K316" s="130"/>
    </row>
    <row r="317" spans="1:11" x14ac:dyDescent="0.2">
      <c r="A317" s="119">
        <v>302</v>
      </c>
      <c r="B317" s="32" t="s">
        <v>40</v>
      </c>
      <c r="C317" s="28" t="s">
        <v>806</v>
      </c>
      <c r="D317" s="28" t="s">
        <v>806</v>
      </c>
      <c r="E317" s="29"/>
      <c r="F317" s="55"/>
      <c r="G317" s="28"/>
      <c r="H317" s="99">
        <v>0.74680444532327594</v>
      </c>
      <c r="I317" s="116">
        <f t="shared" si="9"/>
        <v>0.74680444532327594</v>
      </c>
      <c r="J317" s="113"/>
      <c r="K317" s="130"/>
    </row>
    <row r="318" spans="1:11" x14ac:dyDescent="0.2">
      <c r="A318" s="120">
        <v>303</v>
      </c>
      <c r="B318" s="32" t="s">
        <v>40</v>
      </c>
      <c r="C318" s="28" t="s">
        <v>807</v>
      </c>
      <c r="D318" s="28" t="s">
        <v>808</v>
      </c>
      <c r="E318" s="29"/>
      <c r="F318" s="55"/>
      <c r="G318" s="28" t="s">
        <v>131</v>
      </c>
      <c r="H318" s="99">
        <v>1.6077284999999999</v>
      </c>
      <c r="I318" s="116">
        <f t="shared" si="9"/>
        <v>1.6077284999999999</v>
      </c>
      <c r="J318" s="113"/>
      <c r="K318" s="130"/>
    </row>
    <row r="319" spans="1:11" x14ac:dyDescent="0.2">
      <c r="A319" s="119">
        <v>304</v>
      </c>
      <c r="B319" s="105" t="s">
        <v>40</v>
      </c>
      <c r="C319" s="32" t="s">
        <v>804</v>
      </c>
      <c r="D319" s="32" t="s">
        <v>804</v>
      </c>
      <c r="E319" s="29"/>
      <c r="F319" s="55"/>
      <c r="G319" s="29" t="s">
        <v>131</v>
      </c>
      <c r="H319" s="99">
        <v>1.05</v>
      </c>
      <c r="I319" s="116">
        <f t="shared" si="9"/>
        <v>1.05</v>
      </c>
      <c r="J319" s="113"/>
      <c r="K319" s="130"/>
    </row>
    <row r="320" spans="1:11" x14ac:dyDescent="0.2">
      <c r="A320" s="120">
        <v>305</v>
      </c>
      <c r="B320" s="105" t="s">
        <v>40</v>
      </c>
      <c r="C320" s="105" t="s">
        <v>805</v>
      </c>
      <c r="D320" s="105" t="s">
        <v>805</v>
      </c>
      <c r="E320" s="109"/>
      <c r="F320" s="55"/>
      <c r="G320" s="109" t="s">
        <v>131</v>
      </c>
      <c r="H320" s="99">
        <v>3.293958350041974</v>
      </c>
      <c r="I320" s="122">
        <f t="shared" si="9"/>
        <v>3.293958350041974</v>
      </c>
      <c r="J320" s="114"/>
      <c r="K320" s="131"/>
    </row>
    <row r="321" spans="1:11" ht="28.5" x14ac:dyDescent="0.2">
      <c r="A321" s="119">
        <v>306</v>
      </c>
      <c r="B321" s="32" t="s">
        <v>41</v>
      </c>
      <c r="C321" s="29" t="s">
        <v>836</v>
      </c>
      <c r="D321" s="29" t="s">
        <v>836</v>
      </c>
      <c r="E321" s="29"/>
      <c r="F321" s="55"/>
      <c r="G321" s="29"/>
      <c r="H321" s="99">
        <v>33.6</v>
      </c>
      <c r="I321" s="116">
        <f t="shared" si="9"/>
        <v>33.6</v>
      </c>
      <c r="J321" s="113"/>
      <c r="K321" s="130"/>
    </row>
    <row r="322" spans="1:11" x14ac:dyDescent="0.2">
      <c r="A322" s="120">
        <v>307</v>
      </c>
      <c r="B322" s="32" t="s">
        <v>41</v>
      </c>
      <c r="C322" s="29" t="s">
        <v>837</v>
      </c>
      <c r="D322" s="29" t="s">
        <v>837</v>
      </c>
      <c r="E322" s="29"/>
      <c r="F322" s="55"/>
      <c r="G322" s="29"/>
      <c r="H322" s="99">
        <v>10.395000000000001</v>
      </c>
      <c r="I322" s="116">
        <f t="shared" si="9"/>
        <v>10.395000000000001</v>
      </c>
      <c r="J322" s="113"/>
      <c r="K322" s="130"/>
    </row>
    <row r="323" spans="1:11" x14ac:dyDescent="0.2">
      <c r="A323" s="119">
        <v>308</v>
      </c>
      <c r="B323" s="32" t="s">
        <v>41</v>
      </c>
      <c r="C323" s="29" t="s">
        <v>838</v>
      </c>
      <c r="D323" s="29" t="s">
        <v>838</v>
      </c>
      <c r="E323" s="29"/>
      <c r="F323" s="55"/>
      <c r="G323" s="29"/>
      <c r="H323" s="99">
        <v>7.245000000000001</v>
      </c>
      <c r="I323" s="116">
        <f t="shared" si="9"/>
        <v>7.245000000000001</v>
      </c>
      <c r="J323" s="113"/>
      <c r="K323" s="130"/>
    </row>
    <row r="324" spans="1:11" x14ac:dyDescent="0.2">
      <c r="A324" s="120">
        <v>309</v>
      </c>
      <c r="B324" s="32" t="s">
        <v>41</v>
      </c>
      <c r="C324" s="29" t="s">
        <v>839</v>
      </c>
      <c r="D324" s="29" t="s">
        <v>839</v>
      </c>
      <c r="E324" s="29"/>
      <c r="F324" s="55"/>
      <c r="G324" s="29"/>
      <c r="H324" s="99">
        <v>7.14</v>
      </c>
      <c r="I324" s="116">
        <f t="shared" si="9"/>
        <v>7.14</v>
      </c>
      <c r="J324" s="113"/>
      <c r="K324" s="130"/>
    </row>
    <row r="325" spans="1:11" ht="28.5" x14ac:dyDescent="0.2">
      <c r="A325" s="119">
        <v>310</v>
      </c>
      <c r="B325" s="32" t="s">
        <v>43</v>
      </c>
      <c r="C325" s="32" t="s">
        <v>809</v>
      </c>
      <c r="D325" s="32" t="s">
        <v>810</v>
      </c>
      <c r="E325" s="31"/>
      <c r="F325" s="55" t="s">
        <v>1224</v>
      </c>
      <c r="G325" s="31" t="s">
        <v>131</v>
      </c>
      <c r="H325" s="99">
        <v>1.1389593600000001</v>
      </c>
      <c r="I325" s="116">
        <f t="shared" si="9"/>
        <v>1.1389593600000001</v>
      </c>
      <c r="J325" s="113"/>
      <c r="K325" s="130"/>
    </row>
    <row r="326" spans="1:11" ht="28.5" x14ac:dyDescent="0.2">
      <c r="A326" s="120">
        <v>311</v>
      </c>
      <c r="B326" s="32" t="s">
        <v>43</v>
      </c>
      <c r="C326" s="32" t="s">
        <v>809</v>
      </c>
      <c r="D326" s="32" t="s">
        <v>811</v>
      </c>
      <c r="E326" s="31"/>
      <c r="F326" s="55" t="s">
        <v>1224</v>
      </c>
      <c r="G326" s="31" t="s">
        <v>134</v>
      </c>
      <c r="H326" s="99">
        <v>9.6277440000000016</v>
      </c>
      <c r="I326" s="116">
        <f t="shared" si="9"/>
        <v>9.6277440000000016</v>
      </c>
      <c r="J326" s="113"/>
      <c r="K326" s="130"/>
    </row>
    <row r="327" spans="1:11" ht="28.5" x14ac:dyDescent="0.2">
      <c r="A327" s="119">
        <v>312</v>
      </c>
      <c r="B327" s="32" t="s">
        <v>43</v>
      </c>
      <c r="C327" s="32" t="s">
        <v>812</v>
      </c>
      <c r="D327" s="32" t="s">
        <v>812</v>
      </c>
      <c r="E327" s="31"/>
      <c r="F327" s="55" t="s">
        <v>1229</v>
      </c>
      <c r="G327" s="31" t="s">
        <v>131</v>
      </c>
      <c r="H327" s="99">
        <v>3.0609532799999997</v>
      </c>
      <c r="I327" s="116">
        <f t="shared" si="9"/>
        <v>3.0609532799999997</v>
      </c>
      <c r="J327" s="113"/>
      <c r="K327" s="130"/>
    </row>
    <row r="328" spans="1:11" ht="28.5" x14ac:dyDescent="0.2">
      <c r="A328" s="120">
        <v>313</v>
      </c>
      <c r="B328" s="32" t="s">
        <v>43</v>
      </c>
      <c r="C328" s="32" t="s">
        <v>813</v>
      </c>
      <c r="D328" s="32" t="s">
        <v>813</v>
      </c>
      <c r="E328" s="31"/>
      <c r="F328" s="55" t="s">
        <v>1230</v>
      </c>
      <c r="G328" s="31" t="s">
        <v>131</v>
      </c>
      <c r="H328" s="99">
        <v>1.67729562</v>
      </c>
      <c r="I328" s="116">
        <f t="shared" si="9"/>
        <v>1.67729562</v>
      </c>
      <c r="J328" s="113"/>
      <c r="K328" s="130"/>
    </row>
    <row r="329" spans="1:11" s="36" customFormat="1" ht="29.25" x14ac:dyDescent="0.2">
      <c r="A329" s="119">
        <v>314</v>
      </c>
      <c r="B329" s="32" t="s">
        <v>43</v>
      </c>
      <c r="C329" s="32" t="s">
        <v>1290</v>
      </c>
      <c r="D329" s="32" t="s">
        <v>1291</v>
      </c>
      <c r="E329" s="31"/>
      <c r="F329" s="55" t="s">
        <v>1230</v>
      </c>
      <c r="G329" s="31" t="s">
        <v>131</v>
      </c>
      <c r="H329" s="99">
        <v>2.72729562</v>
      </c>
      <c r="I329" s="116">
        <f t="shared" si="9"/>
        <v>2.72729562</v>
      </c>
      <c r="J329" s="248"/>
      <c r="K329" s="249"/>
    </row>
    <row r="330" spans="1:11" ht="28.5" x14ac:dyDescent="0.2">
      <c r="A330" s="120">
        <v>315</v>
      </c>
      <c r="B330" s="32" t="s">
        <v>43</v>
      </c>
      <c r="C330" s="32" t="s">
        <v>814</v>
      </c>
      <c r="D330" s="32" t="s">
        <v>815</v>
      </c>
      <c r="E330" s="31"/>
      <c r="F330" s="55"/>
      <c r="G330" s="31" t="s">
        <v>131</v>
      </c>
      <c r="H330" s="99">
        <v>5.8282685999999995</v>
      </c>
      <c r="I330" s="116">
        <f t="shared" si="9"/>
        <v>5.8282685999999995</v>
      </c>
      <c r="J330" s="113"/>
      <c r="K330" s="130"/>
    </row>
    <row r="331" spans="1:11" ht="28.5" x14ac:dyDescent="0.2">
      <c r="A331" s="119">
        <v>316</v>
      </c>
      <c r="B331" s="32" t="s">
        <v>43</v>
      </c>
      <c r="C331" s="32" t="s">
        <v>816</v>
      </c>
      <c r="D331" s="32" t="s">
        <v>817</v>
      </c>
      <c r="E331" s="31"/>
      <c r="F331" s="55" t="s">
        <v>1231</v>
      </c>
      <c r="G331" s="31" t="s">
        <v>131</v>
      </c>
      <c r="H331" s="99">
        <v>4.7471470199999999</v>
      </c>
      <c r="I331" s="116">
        <f t="shared" si="9"/>
        <v>4.7471470199999999</v>
      </c>
      <c r="J331" s="113"/>
      <c r="K331" s="130"/>
    </row>
    <row r="332" spans="1:11" ht="28.5" x14ac:dyDescent="0.2">
      <c r="A332" s="120">
        <v>317</v>
      </c>
      <c r="B332" s="32" t="s">
        <v>43</v>
      </c>
      <c r="C332" s="32" t="s">
        <v>818</v>
      </c>
      <c r="D332" s="32" t="s">
        <v>819</v>
      </c>
      <c r="E332" s="31"/>
      <c r="F332" s="55" t="s">
        <v>1232</v>
      </c>
      <c r="G332" s="31" t="s">
        <v>131</v>
      </c>
      <c r="H332" s="99">
        <v>5.5168343999999996</v>
      </c>
      <c r="I332" s="116">
        <f t="shared" si="9"/>
        <v>5.5168343999999996</v>
      </c>
      <c r="J332" s="113"/>
      <c r="K332" s="130"/>
    </row>
    <row r="333" spans="1:11" ht="28.5" x14ac:dyDescent="0.2">
      <c r="A333" s="119">
        <v>318</v>
      </c>
      <c r="B333" s="32" t="s">
        <v>43</v>
      </c>
      <c r="C333" s="32" t="s">
        <v>820</v>
      </c>
      <c r="D333" s="32" t="s">
        <v>821</v>
      </c>
      <c r="E333" s="31"/>
      <c r="F333" s="55" t="s">
        <v>1233</v>
      </c>
      <c r="G333" s="31" t="s">
        <v>131</v>
      </c>
      <c r="H333" s="99">
        <v>0.49829471999999991</v>
      </c>
      <c r="I333" s="116">
        <f t="shared" si="9"/>
        <v>0.49829471999999991</v>
      </c>
      <c r="J333" s="113"/>
      <c r="K333" s="130"/>
    </row>
    <row r="334" spans="1:11" ht="28.5" x14ac:dyDescent="0.2">
      <c r="A334" s="120">
        <v>319</v>
      </c>
      <c r="B334" s="31" t="s">
        <v>44</v>
      </c>
      <c r="C334" s="31" t="s">
        <v>858</v>
      </c>
      <c r="D334" s="32" t="s">
        <v>859</v>
      </c>
      <c r="E334" s="31"/>
      <c r="F334" s="55"/>
      <c r="G334" s="31" t="s">
        <v>134</v>
      </c>
      <c r="H334" s="99">
        <v>5.3344229400000005</v>
      </c>
      <c r="I334" s="116">
        <f t="shared" si="9"/>
        <v>5.3344229400000005</v>
      </c>
      <c r="J334" s="113"/>
      <c r="K334" s="130"/>
    </row>
    <row r="335" spans="1:11" x14ac:dyDescent="0.2">
      <c r="A335" s="119">
        <v>320</v>
      </c>
      <c r="B335" s="32" t="s">
        <v>42</v>
      </c>
      <c r="C335" s="32" t="s">
        <v>822</v>
      </c>
      <c r="D335" s="32" t="s">
        <v>823</v>
      </c>
      <c r="E335" s="31"/>
      <c r="F335" s="55" t="s">
        <v>1234</v>
      </c>
      <c r="G335" s="31" t="s">
        <v>131</v>
      </c>
      <c r="H335" s="99">
        <v>3.4391233799999998</v>
      </c>
      <c r="I335" s="116">
        <f t="shared" si="9"/>
        <v>3.4391233799999998</v>
      </c>
      <c r="J335" s="113"/>
      <c r="K335" s="130"/>
    </row>
    <row r="336" spans="1:11" x14ac:dyDescent="0.2">
      <c r="A336" s="120">
        <v>321</v>
      </c>
      <c r="B336" s="32" t="s">
        <v>42</v>
      </c>
      <c r="C336" s="32" t="s">
        <v>824</v>
      </c>
      <c r="D336" s="32" t="s">
        <v>825</v>
      </c>
      <c r="E336" s="31"/>
      <c r="F336" s="55"/>
      <c r="G336" s="31" t="s">
        <v>131</v>
      </c>
      <c r="H336" s="99">
        <v>4.4490600000000011</v>
      </c>
      <c r="I336" s="116">
        <f t="shared" si="9"/>
        <v>4.4490600000000011</v>
      </c>
      <c r="J336" s="113"/>
      <c r="K336" s="130"/>
    </row>
    <row r="337" spans="1:11" x14ac:dyDescent="0.2">
      <c r="A337" s="119">
        <v>322</v>
      </c>
      <c r="B337" s="32" t="s">
        <v>42</v>
      </c>
      <c r="C337" s="32" t="s">
        <v>826</v>
      </c>
      <c r="D337" s="32" t="s">
        <v>827</v>
      </c>
      <c r="E337" s="31"/>
      <c r="F337" s="55" t="s">
        <v>1235</v>
      </c>
      <c r="G337" s="31" t="s">
        <v>131</v>
      </c>
      <c r="H337" s="99">
        <v>3.6750000000000003</v>
      </c>
      <c r="I337" s="116">
        <f t="shared" si="9"/>
        <v>3.6750000000000003</v>
      </c>
      <c r="J337" s="113"/>
      <c r="K337" s="130"/>
    </row>
    <row r="338" spans="1:11" x14ac:dyDescent="0.2">
      <c r="A338" s="120">
        <v>323</v>
      </c>
      <c r="B338" s="32" t="s">
        <v>42</v>
      </c>
      <c r="C338" s="32" t="s">
        <v>828</v>
      </c>
      <c r="D338" s="32" t="s">
        <v>829</v>
      </c>
      <c r="E338" s="31"/>
      <c r="F338" s="55"/>
      <c r="G338" s="31" t="s">
        <v>131</v>
      </c>
      <c r="H338" s="99">
        <v>8.3597837399999992</v>
      </c>
      <c r="I338" s="116">
        <f t="shared" si="9"/>
        <v>8.3597837399999992</v>
      </c>
      <c r="J338" s="113"/>
      <c r="K338" s="130"/>
    </row>
    <row r="339" spans="1:11" x14ac:dyDescent="0.2">
      <c r="A339" s="119">
        <v>324</v>
      </c>
      <c r="B339" s="32" t="s">
        <v>42</v>
      </c>
      <c r="C339" s="32" t="s">
        <v>830</v>
      </c>
      <c r="D339" s="32" t="s">
        <v>831</v>
      </c>
      <c r="E339" s="31"/>
      <c r="F339" s="55" t="s">
        <v>1169</v>
      </c>
      <c r="G339" s="31" t="s">
        <v>131</v>
      </c>
      <c r="H339" s="99">
        <v>0.444461094</v>
      </c>
      <c r="I339" s="116">
        <f t="shared" si="9"/>
        <v>0.444461094</v>
      </c>
      <c r="J339" s="113"/>
      <c r="K339" s="130"/>
    </row>
    <row r="340" spans="1:11" x14ac:dyDescent="0.2">
      <c r="A340" s="120">
        <v>325</v>
      </c>
      <c r="B340" s="32" t="s">
        <v>42</v>
      </c>
      <c r="C340" s="32" t="s">
        <v>832</v>
      </c>
      <c r="D340" s="32" t="s">
        <v>831</v>
      </c>
      <c r="E340" s="31"/>
      <c r="F340" s="55" t="s">
        <v>1170</v>
      </c>
      <c r="G340" s="31" t="s">
        <v>131</v>
      </c>
      <c r="H340" s="99">
        <v>0.66691409400000001</v>
      </c>
      <c r="I340" s="116">
        <f t="shared" si="9"/>
        <v>0.66691409400000001</v>
      </c>
      <c r="J340" s="113"/>
      <c r="K340" s="130"/>
    </row>
    <row r="341" spans="1:11" x14ac:dyDescent="0.2">
      <c r="A341" s="119">
        <v>326</v>
      </c>
      <c r="B341" s="32" t="s">
        <v>42</v>
      </c>
      <c r="C341" s="32" t="s">
        <v>833</v>
      </c>
      <c r="D341" s="32" t="s">
        <v>831</v>
      </c>
      <c r="E341" s="31"/>
      <c r="F341" s="55" t="s">
        <v>1171</v>
      </c>
      <c r="G341" s="31" t="s">
        <v>131</v>
      </c>
      <c r="H341" s="99">
        <v>0.80038589399999993</v>
      </c>
      <c r="I341" s="116">
        <f t="shared" si="9"/>
        <v>0.80038589399999993</v>
      </c>
      <c r="J341" s="113"/>
      <c r="K341" s="130"/>
    </row>
    <row r="342" spans="1:11" ht="15" thickBot="1" x14ac:dyDescent="0.25">
      <c r="A342" s="120">
        <v>327</v>
      </c>
      <c r="B342" s="32" t="s">
        <v>42</v>
      </c>
      <c r="C342" s="32" t="s">
        <v>834</v>
      </c>
      <c r="D342" s="32" t="s">
        <v>835</v>
      </c>
      <c r="E342" s="31"/>
      <c r="F342" s="55" t="s">
        <v>1236</v>
      </c>
      <c r="G342" s="28" t="s">
        <v>131</v>
      </c>
      <c r="H342" s="99">
        <v>11.102427</v>
      </c>
      <c r="I342" s="116">
        <f t="shared" si="9"/>
        <v>11.102427</v>
      </c>
      <c r="J342" s="113"/>
      <c r="K342" s="130"/>
    </row>
    <row r="343" spans="1:11" ht="38.25" customHeight="1" thickBot="1" x14ac:dyDescent="0.25">
      <c r="A343" s="252" t="s">
        <v>9</v>
      </c>
      <c r="B343" s="171"/>
      <c r="C343" s="171"/>
      <c r="D343" s="171"/>
      <c r="E343" s="171"/>
      <c r="F343" s="171"/>
      <c r="G343" s="171"/>
      <c r="H343" s="171"/>
      <c r="I343" s="98"/>
      <c r="J343" s="96"/>
      <c r="K343" s="111"/>
    </row>
    <row r="344" spans="1:11" ht="66.75" customHeight="1" thickBot="1" x14ac:dyDescent="0.25">
      <c r="A344" s="172" t="s">
        <v>10</v>
      </c>
      <c r="B344" s="173"/>
      <c r="C344" s="173"/>
      <c r="D344" s="173"/>
      <c r="E344" s="173"/>
      <c r="F344" s="173"/>
      <c r="G344" s="173"/>
      <c r="H344" s="174"/>
      <c r="I344" s="251"/>
      <c r="J344" s="110">
        <v>0.11</v>
      </c>
      <c r="K344" s="160">
        <f>J344*I344</f>
        <v>0</v>
      </c>
    </row>
    <row r="345" spans="1:11" ht="28.5" x14ac:dyDescent="0.2">
      <c r="A345" s="119">
        <v>328</v>
      </c>
      <c r="B345" s="32" t="s">
        <v>30</v>
      </c>
      <c r="C345" s="28" t="s">
        <v>1093</v>
      </c>
      <c r="D345" s="28" t="s">
        <v>1094</v>
      </c>
      <c r="E345" s="39"/>
      <c r="F345" s="55"/>
      <c r="G345" s="31" t="s">
        <v>131</v>
      </c>
      <c r="H345" s="99">
        <v>9.7734000000000023</v>
      </c>
      <c r="I345" s="117">
        <f t="shared" ref="I345:I377" si="10">(1-$I$344)*H345</f>
        <v>9.7734000000000023</v>
      </c>
      <c r="J345" s="113"/>
      <c r="K345" s="130"/>
    </row>
    <row r="346" spans="1:11" ht="28.5" x14ac:dyDescent="0.2">
      <c r="A346" s="119">
        <v>329</v>
      </c>
      <c r="B346" s="32" t="s">
        <v>30</v>
      </c>
      <c r="C346" s="28" t="s">
        <v>1095</v>
      </c>
      <c r="D346" s="28" t="s">
        <v>1096</v>
      </c>
      <c r="E346" s="39"/>
      <c r="F346" s="55"/>
      <c r="G346" s="31" t="s">
        <v>134</v>
      </c>
      <c r="H346" s="99">
        <v>6.5907692307692312</v>
      </c>
      <c r="I346" s="116">
        <f t="shared" si="10"/>
        <v>6.5907692307692312</v>
      </c>
      <c r="J346" s="113"/>
      <c r="K346" s="130"/>
    </row>
    <row r="347" spans="1:11" ht="28.5" x14ac:dyDescent="0.2">
      <c r="A347" s="119">
        <v>330</v>
      </c>
      <c r="B347" s="42" t="s">
        <v>29</v>
      </c>
      <c r="C347" s="42" t="s">
        <v>1111</v>
      </c>
      <c r="D347" s="45" t="s">
        <v>1112</v>
      </c>
      <c r="E347" s="42" t="s">
        <v>1113</v>
      </c>
      <c r="F347" s="55"/>
      <c r="G347" s="31" t="s">
        <v>131</v>
      </c>
      <c r="H347" s="99">
        <v>151.62000000000003</v>
      </c>
      <c r="I347" s="116">
        <f t="shared" si="10"/>
        <v>151.62000000000003</v>
      </c>
      <c r="J347" s="113"/>
      <c r="K347" s="130"/>
    </row>
    <row r="348" spans="1:11" ht="28.5" x14ac:dyDescent="0.2">
      <c r="A348" s="119">
        <v>331</v>
      </c>
      <c r="B348" s="42" t="s">
        <v>29</v>
      </c>
      <c r="C348" s="42" t="s">
        <v>1114</v>
      </c>
      <c r="D348" s="45" t="s">
        <v>1115</v>
      </c>
      <c r="E348" s="42" t="s">
        <v>1113</v>
      </c>
      <c r="F348" s="55"/>
      <c r="G348" s="31" t="s">
        <v>131</v>
      </c>
      <c r="H348" s="99">
        <v>105</v>
      </c>
      <c r="I348" s="116">
        <f t="shared" si="10"/>
        <v>105</v>
      </c>
      <c r="J348" s="113"/>
      <c r="K348" s="130"/>
    </row>
    <row r="349" spans="1:11" ht="28.5" x14ac:dyDescent="0.2">
      <c r="A349" s="119">
        <v>332</v>
      </c>
      <c r="B349" s="42" t="s">
        <v>29</v>
      </c>
      <c r="C349" s="42" t="s">
        <v>1116</v>
      </c>
      <c r="D349" s="45" t="s">
        <v>1117</v>
      </c>
      <c r="E349" s="42" t="s">
        <v>1113</v>
      </c>
      <c r="F349" s="55"/>
      <c r="G349" s="31" t="s">
        <v>131</v>
      </c>
      <c r="H349" s="99">
        <v>57.120000000000012</v>
      </c>
      <c r="I349" s="116">
        <f t="shared" si="10"/>
        <v>57.120000000000012</v>
      </c>
      <c r="J349" s="113"/>
      <c r="K349" s="130"/>
    </row>
    <row r="350" spans="1:11" ht="28.5" x14ac:dyDescent="0.2">
      <c r="A350" s="119">
        <v>333</v>
      </c>
      <c r="B350" s="42" t="s">
        <v>29</v>
      </c>
      <c r="C350" s="42" t="s">
        <v>1118</v>
      </c>
      <c r="D350" s="45" t="s">
        <v>1119</v>
      </c>
      <c r="E350" s="42" t="s">
        <v>1113</v>
      </c>
      <c r="F350" s="55"/>
      <c r="G350" s="31" t="s">
        <v>131</v>
      </c>
      <c r="H350" s="99">
        <v>63.000000000000014</v>
      </c>
      <c r="I350" s="116">
        <f t="shared" si="10"/>
        <v>63.000000000000014</v>
      </c>
      <c r="J350" s="113"/>
      <c r="K350" s="130"/>
    </row>
    <row r="351" spans="1:11" ht="28.5" x14ac:dyDescent="0.2">
      <c r="A351" s="119">
        <v>334</v>
      </c>
      <c r="B351" s="42" t="s">
        <v>29</v>
      </c>
      <c r="C351" s="42" t="s">
        <v>1120</v>
      </c>
      <c r="D351" s="45" t="s">
        <v>1121</v>
      </c>
      <c r="E351" s="42" t="s">
        <v>1113</v>
      </c>
      <c r="F351" s="55"/>
      <c r="G351" s="31" t="s">
        <v>131</v>
      </c>
      <c r="H351" s="99">
        <v>31.500000000000007</v>
      </c>
      <c r="I351" s="116">
        <f t="shared" si="10"/>
        <v>31.500000000000007</v>
      </c>
      <c r="J351" s="113"/>
      <c r="K351" s="130"/>
    </row>
    <row r="352" spans="1:11" ht="28.5" x14ac:dyDescent="0.2">
      <c r="A352" s="119">
        <v>335</v>
      </c>
      <c r="B352" s="42" t="s">
        <v>29</v>
      </c>
      <c r="C352" s="42" t="s">
        <v>1122</v>
      </c>
      <c r="D352" s="45" t="s">
        <v>1123</v>
      </c>
      <c r="E352" s="42" t="s">
        <v>1113</v>
      </c>
      <c r="F352" s="55"/>
      <c r="G352" s="31" t="s">
        <v>131</v>
      </c>
      <c r="H352" s="99">
        <v>34.44</v>
      </c>
      <c r="I352" s="116">
        <f t="shared" si="10"/>
        <v>34.44</v>
      </c>
      <c r="J352" s="113"/>
      <c r="K352" s="130"/>
    </row>
    <row r="353" spans="1:11" ht="28.5" x14ac:dyDescent="0.2">
      <c r="A353" s="119">
        <v>336</v>
      </c>
      <c r="B353" s="42" t="s">
        <v>33</v>
      </c>
      <c r="C353" s="42" t="s">
        <v>1049</v>
      </c>
      <c r="D353" s="30" t="s">
        <v>1050</v>
      </c>
      <c r="E353" s="81"/>
      <c r="F353" s="55"/>
      <c r="G353" s="31" t="s">
        <v>131</v>
      </c>
      <c r="H353" s="99">
        <v>5.7246000000000015</v>
      </c>
      <c r="I353" s="116">
        <f t="shared" si="10"/>
        <v>5.7246000000000015</v>
      </c>
      <c r="J353" s="113"/>
      <c r="K353" s="130"/>
    </row>
    <row r="354" spans="1:11" x14ac:dyDescent="0.2">
      <c r="A354" s="119">
        <v>337</v>
      </c>
      <c r="B354" s="42" t="s">
        <v>33</v>
      </c>
      <c r="C354" s="42" t="s">
        <v>1051</v>
      </c>
      <c r="D354" s="42" t="s">
        <v>2</v>
      </c>
      <c r="E354" s="42"/>
      <c r="F354" s="55"/>
      <c r="G354" s="31" t="s">
        <v>134</v>
      </c>
      <c r="H354" s="99">
        <v>22.05</v>
      </c>
      <c r="I354" s="116">
        <f t="shared" si="10"/>
        <v>22.05</v>
      </c>
      <c r="J354" s="113"/>
      <c r="K354" s="130"/>
    </row>
    <row r="355" spans="1:11" ht="42.75" x14ac:dyDescent="0.2">
      <c r="A355" s="119">
        <v>338</v>
      </c>
      <c r="B355" s="42" t="s">
        <v>33</v>
      </c>
      <c r="C355" s="42" t="s">
        <v>1052</v>
      </c>
      <c r="D355" s="42" t="s">
        <v>1053</v>
      </c>
      <c r="E355" s="81"/>
      <c r="F355" s="55"/>
      <c r="G355" s="31" t="s">
        <v>134</v>
      </c>
      <c r="H355" s="99">
        <v>14.477400000000003</v>
      </c>
      <c r="I355" s="116">
        <f t="shared" si="10"/>
        <v>14.477400000000003</v>
      </c>
      <c r="J355" s="113"/>
      <c r="K355" s="130"/>
    </row>
    <row r="356" spans="1:11" ht="28.5" x14ac:dyDescent="0.2">
      <c r="A356" s="119">
        <v>339</v>
      </c>
      <c r="B356" s="42" t="s">
        <v>33</v>
      </c>
      <c r="C356" s="42" t="s">
        <v>1054</v>
      </c>
      <c r="D356" s="42" t="s">
        <v>1055</v>
      </c>
      <c r="E356" s="81"/>
      <c r="F356" s="55"/>
      <c r="G356" s="31" t="s">
        <v>134</v>
      </c>
      <c r="H356" s="99">
        <v>22.05</v>
      </c>
      <c r="I356" s="116">
        <f t="shared" si="10"/>
        <v>22.05</v>
      </c>
      <c r="J356" s="113"/>
      <c r="K356" s="130"/>
    </row>
    <row r="357" spans="1:11" ht="28.5" x14ac:dyDescent="0.2">
      <c r="A357" s="119">
        <v>340</v>
      </c>
      <c r="B357" s="42" t="s">
        <v>33</v>
      </c>
      <c r="C357" s="42" t="s">
        <v>1056</v>
      </c>
      <c r="D357" s="42" t="s">
        <v>1057</v>
      </c>
      <c r="E357" s="42"/>
      <c r="F357" s="55"/>
      <c r="G357" s="31" t="s">
        <v>134</v>
      </c>
      <c r="H357" s="99">
        <v>22.68</v>
      </c>
      <c r="I357" s="116">
        <f t="shared" si="10"/>
        <v>22.68</v>
      </c>
      <c r="J357" s="113"/>
      <c r="K357" s="130"/>
    </row>
    <row r="358" spans="1:11" ht="28.5" x14ac:dyDescent="0.2">
      <c r="A358" s="119">
        <v>341</v>
      </c>
      <c r="B358" s="42" t="s">
        <v>33</v>
      </c>
      <c r="C358" s="42" t="s">
        <v>1058</v>
      </c>
      <c r="D358" s="45" t="s">
        <v>1059</v>
      </c>
      <c r="E358" s="42"/>
      <c r="F358" s="55"/>
      <c r="G358" s="31" t="s">
        <v>131</v>
      </c>
      <c r="H358" s="99">
        <v>3.599400000000001</v>
      </c>
      <c r="I358" s="116">
        <f t="shared" si="10"/>
        <v>3.599400000000001</v>
      </c>
      <c r="J358" s="113"/>
      <c r="K358" s="130"/>
    </row>
    <row r="359" spans="1:11" x14ac:dyDescent="0.2">
      <c r="A359" s="119">
        <v>342</v>
      </c>
      <c r="B359" s="42" t="s">
        <v>33</v>
      </c>
      <c r="C359" s="42" t="s">
        <v>1060</v>
      </c>
      <c r="D359" s="42" t="s">
        <v>1060</v>
      </c>
      <c r="E359" s="42"/>
      <c r="F359" s="55" t="s">
        <v>1237</v>
      </c>
      <c r="G359" s="31" t="s">
        <v>131</v>
      </c>
      <c r="H359" s="99">
        <v>19.884827586206899</v>
      </c>
      <c r="I359" s="116">
        <f t="shared" si="10"/>
        <v>19.884827586206899</v>
      </c>
      <c r="J359" s="113"/>
      <c r="K359" s="130"/>
    </row>
    <row r="360" spans="1:11" ht="28.5" x14ac:dyDescent="0.2">
      <c r="A360" s="119">
        <v>343</v>
      </c>
      <c r="B360" s="42" t="s">
        <v>33</v>
      </c>
      <c r="C360" s="42" t="s">
        <v>1061</v>
      </c>
      <c r="D360" s="42" t="s">
        <v>1061</v>
      </c>
      <c r="E360" s="42"/>
      <c r="F360" s="55"/>
      <c r="G360" s="31" t="s">
        <v>131</v>
      </c>
      <c r="H360" s="99">
        <v>11.256724137931036</v>
      </c>
      <c r="I360" s="116">
        <f t="shared" si="10"/>
        <v>11.256724137931036</v>
      </c>
      <c r="J360" s="113"/>
      <c r="K360" s="130"/>
    </row>
    <row r="361" spans="1:11" x14ac:dyDescent="0.2">
      <c r="A361" s="119">
        <v>344</v>
      </c>
      <c r="B361" s="42" t="s">
        <v>33</v>
      </c>
      <c r="C361" s="42" t="s">
        <v>1062</v>
      </c>
      <c r="D361" s="42" t="s">
        <v>1062</v>
      </c>
      <c r="E361" s="42"/>
      <c r="F361" s="55"/>
      <c r="G361" s="31"/>
      <c r="H361" s="99">
        <v>11.256724137931036</v>
      </c>
      <c r="I361" s="116">
        <f t="shared" si="10"/>
        <v>11.256724137931036</v>
      </c>
      <c r="J361" s="113"/>
      <c r="K361" s="130"/>
    </row>
    <row r="362" spans="1:11" ht="28.5" x14ac:dyDescent="0.2">
      <c r="A362" s="119">
        <v>345</v>
      </c>
      <c r="B362" s="42" t="s">
        <v>33</v>
      </c>
      <c r="C362" s="42" t="s">
        <v>1063</v>
      </c>
      <c r="D362" s="42" t="s">
        <v>1063</v>
      </c>
      <c r="E362" s="42"/>
      <c r="F362" s="55"/>
      <c r="G362" s="31"/>
      <c r="H362" s="99">
        <v>11.256000000000002</v>
      </c>
      <c r="I362" s="116">
        <f t="shared" si="10"/>
        <v>11.256000000000002</v>
      </c>
      <c r="J362" s="113"/>
      <c r="K362" s="130"/>
    </row>
    <row r="363" spans="1:11" ht="42.75" x14ac:dyDescent="0.2">
      <c r="A363" s="119">
        <v>346</v>
      </c>
      <c r="B363" s="31" t="s">
        <v>34</v>
      </c>
      <c r="C363" s="31" t="s">
        <v>1032</v>
      </c>
      <c r="D363" s="32" t="s">
        <v>1033</v>
      </c>
      <c r="E363" s="31" t="s">
        <v>1034</v>
      </c>
      <c r="F363" s="55"/>
      <c r="G363" s="31" t="s">
        <v>131</v>
      </c>
      <c r="H363" s="99">
        <v>86.893799999999999</v>
      </c>
      <c r="I363" s="116">
        <f t="shared" si="10"/>
        <v>86.893799999999999</v>
      </c>
      <c r="J363" s="113"/>
      <c r="K363" s="130"/>
    </row>
    <row r="364" spans="1:11" ht="42.75" x14ac:dyDescent="0.2">
      <c r="A364" s="119">
        <v>347</v>
      </c>
      <c r="B364" s="31" t="s">
        <v>34</v>
      </c>
      <c r="C364" s="31" t="s">
        <v>1032</v>
      </c>
      <c r="D364" s="32" t="s">
        <v>1035</v>
      </c>
      <c r="E364" s="31" t="s">
        <v>1034</v>
      </c>
      <c r="F364" s="55"/>
      <c r="G364" s="31" t="s">
        <v>131</v>
      </c>
      <c r="H364" s="99">
        <v>69.3</v>
      </c>
      <c r="I364" s="116">
        <f t="shared" si="10"/>
        <v>69.3</v>
      </c>
      <c r="J364" s="113"/>
      <c r="K364" s="130"/>
    </row>
    <row r="365" spans="1:11" ht="28.5" x14ac:dyDescent="0.2">
      <c r="A365" s="119">
        <v>348</v>
      </c>
      <c r="B365" s="31" t="s">
        <v>34</v>
      </c>
      <c r="C365" s="31" t="s">
        <v>1036</v>
      </c>
      <c r="D365" s="32" t="s">
        <v>1037</v>
      </c>
      <c r="E365" s="31" t="s">
        <v>1034</v>
      </c>
      <c r="F365" s="55"/>
      <c r="G365" s="31" t="s">
        <v>131</v>
      </c>
      <c r="H365" s="99">
        <v>4.9980000000000011</v>
      </c>
      <c r="I365" s="116">
        <f t="shared" si="10"/>
        <v>4.9980000000000011</v>
      </c>
      <c r="J365" s="113"/>
      <c r="K365" s="130"/>
    </row>
    <row r="366" spans="1:11" x14ac:dyDescent="0.2">
      <c r="A366" s="119">
        <v>349</v>
      </c>
      <c r="B366" s="31" t="s">
        <v>34</v>
      </c>
      <c r="C366" s="31" t="s">
        <v>1038</v>
      </c>
      <c r="D366" s="32" t="s">
        <v>1039</v>
      </c>
      <c r="E366" s="31" t="s">
        <v>1034</v>
      </c>
      <c r="F366" s="55"/>
      <c r="G366" s="31" t="s">
        <v>131</v>
      </c>
      <c r="H366" s="99">
        <v>21.388500000000001</v>
      </c>
      <c r="I366" s="116">
        <f t="shared" si="10"/>
        <v>21.388500000000001</v>
      </c>
      <c r="J366" s="113"/>
      <c r="K366" s="130"/>
    </row>
    <row r="367" spans="1:11" x14ac:dyDescent="0.2">
      <c r="A367" s="119">
        <v>350</v>
      </c>
      <c r="B367" s="31" t="s">
        <v>34</v>
      </c>
      <c r="C367" s="31" t="s">
        <v>1040</v>
      </c>
      <c r="D367" s="32" t="s">
        <v>1041</v>
      </c>
      <c r="E367" s="31" t="s">
        <v>1034</v>
      </c>
      <c r="F367" s="55"/>
      <c r="G367" s="31" t="s">
        <v>131</v>
      </c>
      <c r="H367" s="99">
        <v>64.806000000000012</v>
      </c>
      <c r="I367" s="116">
        <f t="shared" si="10"/>
        <v>64.806000000000012</v>
      </c>
      <c r="J367" s="113"/>
      <c r="K367" s="130"/>
    </row>
    <row r="368" spans="1:11" x14ac:dyDescent="0.2">
      <c r="A368" s="119">
        <v>351</v>
      </c>
      <c r="B368" s="31" t="s">
        <v>34</v>
      </c>
      <c r="C368" s="31" t="s">
        <v>1040</v>
      </c>
      <c r="D368" s="32" t="s">
        <v>1042</v>
      </c>
      <c r="E368" s="31" t="s">
        <v>1034</v>
      </c>
      <c r="F368" s="55"/>
      <c r="G368" s="31" t="s">
        <v>131</v>
      </c>
      <c r="H368" s="99">
        <v>89.670000000000016</v>
      </c>
      <c r="I368" s="116">
        <f t="shared" si="10"/>
        <v>89.670000000000016</v>
      </c>
      <c r="J368" s="113"/>
      <c r="K368" s="130"/>
    </row>
    <row r="369" spans="1:11" ht="28.5" x14ac:dyDescent="0.2">
      <c r="A369" s="119">
        <v>352</v>
      </c>
      <c r="B369" s="32" t="s">
        <v>34</v>
      </c>
      <c r="C369" s="32" t="s">
        <v>1043</v>
      </c>
      <c r="D369" s="32" t="s">
        <v>1044</v>
      </c>
      <c r="E369" s="31" t="s">
        <v>1034</v>
      </c>
      <c r="F369" s="55"/>
      <c r="G369" s="31" t="s">
        <v>131</v>
      </c>
      <c r="H369" s="99">
        <v>2.4780000000000011</v>
      </c>
      <c r="I369" s="116">
        <f t="shared" si="10"/>
        <v>2.4780000000000011</v>
      </c>
      <c r="J369" s="113"/>
      <c r="K369" s="130"/>
    </row>
    <row r="370" spans="1:11" x14ac:dyDescent="0.2">
      <c r="A370" s="119">
        <v>353</v>
      </c>
      <c r="B370" s="32" t="s">
        <v>34</v>
      </c>
      <c r="C370" s="32" t="s">
        <v>1045</v>
      </c>
      <c r="D370" s="32" t="s">
        <v>1045</v>
      </c>
      <c r="E370" s="31" t="s">
        <v>1034</v>
      </c>
      <c r="F370" s="55"/>
      <c r="G370" s="31" t="s">
        <v>131</v>
      </c>
      <c r="H370" s="99">
        <v>10.261034482758623</v>
      </c>
      <c r="I370" s="116">
        <f t="shared" si="10"/>
        <v>10.261034482758623</v>
      </c>
      <c r="J370" s="113"/>
      <c r="K370" s="130"/>
    </row>
    <row r="371" spans="1:11" x14ac:dyDescent="0.2">
      <c r="A371" s="119">
        <v>354</v>
      </c>
      <c r="B371" s="32" t="s">
        <v>34</v>
      </c>
      <c r="C371" s="32" t="s">
        <v>1046</v>
      </c>
      <c r="D371" s="32" t="s">
        <v>1046</v>
      </c>
      <c r="E371" s="31" t="s">
        <v>1034</v>
      </c>
      <c r="F371" s="55"/>
      <c r="G371" s="31" t="s">
        <v>131</v>
      </c>
      <c r="H371" s="99">
        <v>24.53741379310345</v>
      </c>
      <c r="I371" s="116">
        <f t="shared" si="10"/>
        <v>24.53741379310345</v>
      </c>
      <c r="J371" s="113"/>
      <c r="K371" s="130"/>
    </row>
    <row r="372" spans="1:11" ht="28.5" x14ac:dyDescent="0.2">
      <c r="A372" s="119">
        <v>355</v>
      </c>
      <c r="B372" s="32" t="s">
        <v>34</v>
      </c>
      <c r="C372" s="32" t="s">
        <v>1047</v>
      </c>
      <c r="D372" s="32" t="s">
        <v>1047</v>
      </c>
      <c r="E372" s="31" t="s">
        <v>1034</v>
      </c>
      <c r="F372" s="55"/>
      <c r="G372" s="31" t="s">
        <v>131</v>
      </c>
      <c r="H372" s="99">
        <v>37.351034482758628</v>
      </c>
      <c r="I372" s="116">
        <f t="shared" si="10"/>
        <v>37.351034482758628</v>
      </c>
      <c r="J372" s="113"/>
      <c r="K372" s="130"/>
    </row>
    <row r="373" spans="1:11" x14ac:dyDescent="0.2">
      <c r="A373" s="119">
        <v>356</v>
      </c>
      <c r="B373" s="32" t="s">
        <v>34</v>
      </c>
      <c r="C373" s="32" t="s">
        <v>1048</v>
      </c>
      <c r="D373" s="32" t="s">
        <v>1048</v>
      </c>
      <c r="E373" s="31" t="s">
        <v>1034</v>
      </c>
      <c r="F373" s="55"/>
      <c r="G373" s="31" t="s">
        <v>131</v>
      </c>
      <c r="H373" s="99">
        <v>20.978275862068969</v>
      </c>
      <c r="I373" s="116">
        <f t="shared" si="10"/>
        <v>20.978275862068969</v>
      </c>
      <c r="J373" s="113"/>
      <c r="K373" s="130"/>
    </row>
    <row r="374" spans="1:11" ht="71.25" x14ac:dyDescent="0.2">
      <c r="A374" s="119">
        <v>357</v>
      </c>
      <c r="B374" s="31" t="s">
        <v>31</v>
      </c>
      <c r="C374" s="31" t="s">
        <v>1439</v>
      </c>
      <c r="D374" s="31" t="s">
        <v>1441</v>
      </c>
      <c r="E374" s="31"/>
      <c r="F374" s="55"/>
      <c r="G374" s="31" t="s">
        <v>131</v>
      </c>
      <c r="H374" s="99">
        <v>2450</v>
      </c>
      <c r="I374" s="116">
        <f t="shared" si="10"/>
        <v>2450</v>
      </c>
      <c r="J374" s="113"/>
      <c r="K374" s="130"/>
    </row>
    <row r="375" spans="1:11" ht="42.75" x14ac:dyDescent="0.2">
      <c r="A375" s="119">
        <v>358</v>
      </c>
      <c r="B375" s="31" t="s">
        <v>31</v>
      </c>
      <c r="C375" s="31" t="s">
        <v>1016</v>
      </c>
      <c r="D375" s="31" t="s">
        <v>1440</v>
      </c>
      <c r="E375" s="31"/>
      <c r="F375" s="55"/>
      <c r="G375" s="31" t="s">
        <v>131</v>
      </c>
      <c r="H375" s="99">
        <v>318.52800000000002</v>
      </c>
      <c r="I375" s="116">
        <f t="shared" si="10"/>
        <v>318.52800000000002</v>
      </c>
      <c r="J375" s="113"/>
      <c r="K375" s="130"/>
    </row>
    <row r="376" spans="1:11" ht="71.25" x14ac:dyDescent="0.2">
      <c r="A376" s="119">
        <v>359</v>
      </c>
      <c r="B376" s="31" t="s">
        <v>31</v>
      </c>
      <c r="C376" s="31" t="s">
        <v>1017</v>
      </c>
      <c r="D376" s="31" t="s">
        <v>1018</v>
      </c>
      <c r="E376" s="31"/>
      <c r="F376" s="55"/>
      <c r="G376" s="31" t="s">
        <v>131</v>
      </c>
      <c r="H376" s="99">
        <v>71.740200000000016</v>
      </c>
      <c r="I376" s="116">
        <f t="shared" si="10"/>
        <v>71.740200000000016</v>
      </c>
      <c r="J376" s="113"/>
      <c r="K376" s="130"/>
    </row>
    <row r="377" spans="1:11" ht="71.25" x14ac:dyDescent="0.2">
      <c r="A377" s="119">
        <v>360</v>
      </c>
      <c r="B377" s="31" t="s">
        <v>31</v>
      </c>
      <c r="C377" s="31" t="s">
        <v>1019</v>
      </c>
      <c r="D377" s="31" t="s">
        <v>1020</v>
      </c>
      <c r="E377" s="31"/>
      <c r="F377" s="55"/>
      <c r="G377" s="31" t="s">
        <v>131</v>
      </c>
      <c r="H377" s="99">
        <v>190.91100000000003</v>
      </c>
      <c r="I377" s="116">
        <f t="shared" si="10"/>
        <v>190.91100000000003</v>
      </c>
      <c r="J377" s="113"/>
      <c r="K377" s="130"/>
    </row>
    <row r="378" spans="1:11" ht="85.5" x14ac:dyDescent="0.2">
      <c r="A378" s="119">
        <v>361</v>
      </c>
      <c r="B378" s="31" t="s">
        <v>31</v>
      </c>
      <c r="C378" s="42" t="s">
        <v>1021</v>
      </c>
      <c r="D378" s="42" t="s">
        <v>1022</v>
      </c>
      <c r="E378" s="42"/>
      <c r="F378" s="55"/>
      <c r="G378" s="31" t="s">
        <v>131</v>
      </c>
      <c r="H378" s="99">
        <v>160.53413793103448</v>
      </c>
      <c r="I378" s="116">
        <f t="shared" ref="I378:I409" si="11">(1-$I$344)*H378</f>
        <v>160.53413793103448</v>
      </c>
      <c r="J378" s="113"/>
      <c r="K378" s="130"/>
    </row>
    <row r="379" spans="1:11" ht="42.75" x14ac:dyDescent="0.2">
      <c r="A379" s="119">
        <v>362</v>
      </c>
      <c r="B379" s="31" t="s">
        <v>31</v>
      </c>
      <c r="C379" s="31" t="s">
        <v>1024</v>
      </c>
      <c r="D379" s="31" t="s">
        <v>1025</v>
      </c>
      <c r="E379" s="80"/>
      <c r="F379" s="55"/>
      <c r="G379" s="31" t="s">
        <v>131</v>
      </c>
      <c r="H379" s="99">
        <v>90.153000000000006</v>
      </c>
      <c r="I379" s="116">
        <f t="shared" si="11"/>
        <v>90.153000000000006</v>
      </c>
      <c r="J379" s="113"/>
      <c r="K379" s="130"/>
    </row>
    <row r="380" spans="1:11" ht="42.75" x14ac:dyDescent="0.2">
      <c r="A380" s="119">
        <v>363</v>
      </c>
      <c r="B380" s="31" t="s">
        <v>31</v>
      </c>
      <c r="C380" s="31" t="s">
        <v>1026</v>
      </c>
      <c r="D380" s="31" t="s">
        <v>1027</v>
      </c>
      <c r="E380" s="31"/>
      <c r="F380" s="55"/>
      <c r="G380" s="31" t="s">
        <v>131</v>
      </c>
      <c r="H380" s="99">
        <v>315</v>
      </c>
      <c r="I380" s="116">
        <f t="shared" si="11"/>
        <v>315</v>
      </c>
      <c r="J380" s="113"/>
      <c r="K380" s="130"/>
    </row>
    <row r="381" spans="1:11" ht="57" x14ac:dyDescent="0.2">
      <c r="A381" s="119">
        <v>364</v>
      </c>
      <c r="B381" s="31" t="s">
        <v>31</v>
      </c>
      <c r="C381" s="31" t="s">
        <v>1028</v>
      </c>
      <c r="D381" s="31" t="s">
        <v>1029</v>
      </c>
      <c r="E381" s="31"/>
      <c r="F381" s="55"/>
      <c r="G381" s="31" t="s">
        <v>131</v>
      </c>
      <c r="H381" s="99">
        <v>525</v>
      </c>
      <c r="I381" s="116">
        <f t="shared" si="11"/>
        <v>525</v>
      </c>
      <c r="J381" s="113"/>
      <c r="K381" s="130"/>
    </row>
    <row r="382" spans="1:11" ht="28.5" x14ac:dyDescent="0.2">
      <c r="A382" s="119">
        <v>365</v>
      </c>
      <c r="B382" s="42" t="s">
        <v>36</v>
      </c>
      <c r="C382" s="42" t="s">
        <v>1064</v>
      </c>
      <c r="D382" s="42" t="s">
        <v>1064</v>
      </c>
      <c r="E382" s="42"/>
      <c r="F382" s="55"/>
      <c r="G382" s="31" t="s">
        <v>131</v>
      </c>
      <c r="H382" s="99">
        <v>5.7666000000000013</v>
      </c>
      <c r="I382" s="116">
        <f t="shared" si="11"/>
        <v>5.7666000000000013</v>
      </c>
      <c r="J382" s="113"/>
      <c r="K382" s="130"/>
    </row>
    <row r="383" spans="1:11" ht="28.5" x14ac:dyDescent="0.2">
      <c r="A383" s="119">
        <v>366</v>
      </c>
      <c r="B383" s="42" t="s">
        <v>36</v>
      </c>
      <c r="C383" s="42" t="s">
        <v>1065</v>
      </c>
      <c r="D383" s="42" t="s">
        <v>1065</v>
      </c>
      <c r="E383" s="42"/>
      <c r="F383" s="55"/>
      <c r="G383" s="31" t="s">
        <v>131</v>
      </c>
      <c r="H383" s="99">
        <v>4.2</v>
      </c>
      <c r="I383" s="116">
        <f t="shared" si="11"/>
        <v>4.2</v>
      </c>
      <c r="J383" s="113"/>
      <c r="K383" s="130"/>
    </row>
    <row r="384" spans="1:11" ht="28.5" x14ac:dyDescent="0.2">
      <c r="A384" s="119">
        <v>367</v>
      </c>
      <c r="B384" s="42" t="s">
        <v>36</v>
      </c>
      <c r="C384" s="42" t="s">
        <v>1066</v>
      </c>
      <c r="D384" s="42" t="s">
        <v>1066</v>
      </c>
      <c r="E384" s="42"/>
      <c r="F384" s="55"/>
      <c r="G384" s="31" t="s">
        <v>131</v>
      </c>
      <c r="H384" s="99">
        <v>7.3500000000000005</v>
      </c>
      <c r="I384" s="116">
        <f t="shared" si="11"/>
        <v>7.3500000000000005</v>
      </c>
      <c r="J384" s="113"/>
      <c r="K384" s="130"/>
    </row>
    <row r="385" spans="1:11" ht="28.5" x14ac:dyDescent="0.2">
      <c r="A385" s="119">
        <v>368</v>
      </c>
      <c r="B385" s="42" t="s">
        <v>36</v>
      </c>
      <c r="C385" s="42" t="s">
        <v>1067</v>
      </c>
      <c r="D385" s="42" t="s">
        <v>1067</v>
      </c>
      <c r="E385" s="42"/>
      <c r="F385" s="55"/>
      <c r="G385" s="31" t="s">
        <v>131</v>
      </c>
      <c r="H385" s="99">
        <v>7.3500000000000005</v>
      </c>
      <c r="I385" s="116">
        <f t="shared" si="11"/>
        <v>7.3500000000000005</v>
      </c>
      <c r="J385" s="113"/>
      <c r="K385" s="130"/>
    </row>
    <row r="386" spans="1:11" ht="28.5" x14ac:dyDescent="0.2">
      <c r="A386" s="119">
        <v>369</v>
      </c>
      <c r="B386" s="42" t="s">
        <v>36</v>
      </c>
      <c r="C386" s="42" t="s">
        <v>1068</v>
      </c>
      <c r="D386" s="42" t="s">
        <v>1068</v>
      </c>
      <c r="E386" s="42"/>
      <c r="F386" s="55"/>
      <c r="G386" s="31" t="s">
        <v>131</v>
      </c>
      <c r="H386" s="99">
        <v>9.5025000000000013</v>
      </c>
      <c r="I386" s="116">
        <f t="shared" si="11"/>
        <v>9.5025000000000013</v>
      </c>
      <c r="J386" s="113"/>
      <c r="K386" s="130"/>
    </row>
    <row r="387" spans="1:11" x14ac:dyDescent="0.2">
      <c r="A387" s="119">
        <v>370</v>
      </c>
      <c r="B387" s="42" t="s">
        <v>36</v>
      </c>
      <c r="C387" s="32" t="s">
        <v>1069</v>
      </c>
      <c r="D387" s="32" t="s">
        <v>1069</v>
      </c>
      <c r="E387" s="42"/>
      <c r="F387" s="55"/>
      <c r="G387" s="31" t="s">
        <v>131</v>
      </c>
      <c r="H387" s="99">
        <v>7.14</v>
      </c>
      <c r="I387" s="116">
        <f t="shared" si="11"/>
        <v>7.14</v>
      </c>
      <c r="J387" s="113"/>
      <c r="K387" s="130"/>
    </row>
    <row r="388" spans="1:11" x14ac:dyDescent="0.2">
      <c r="A388" s="119">
        <v>371</v>
      </c>
      <c r="B388" s="42" t="s">
        <v>36</v>
      </c>
      <c r="C388" s="32" t="s">
        <v>1070</v>
      </c>
      <c r="D388" s="32" t="s">
        <v>1070</v>
      </c>
      <c r="E388" s="42"/>
      <c r="F388" s="55"/>
      <c r="G388" s="31" t="s">
        <v>131</v>
      </c>
      <c r="H388" s="99">
        <v>7.14</v>
      </c>
      <c r="I388" s="116">
        <f t="shared" si="11"/>
        <v>7.14</v>
      </c>
      <c r="J388" s="113"/>
      <c r="K388" s="130"/>
    </row>
    <row r="389" spans="1:11" ht="42.75" x14ac:dyDescent="0.2">
      <c r="A389" s="119">
        <v>372</v>
      </c>
      <c r="B389" s="31" t="s">
        <v>32</v>
      </c>
      <c r="C389" s="31" t="s">
        <v>1071</v>
      </c>
      <c r="D389" s="31" t="s">
        <v>1072</v>
      </c>
      <c r="E389" s="42"/>
      <c r="F389" s="55"/>
      <c r="G389" s="31" t="s">
        <v>131</v>
      </c>
      <c r="H389" s="99">
        <v>2.2574999999999998</v>
      </c>
      <c r="I389" s="116">
        <f t="shared" si="11"/>
        <v>2.2574999999999998</v>
      </c>
      <c r="J389" s="113"/>
      <c r="K389" s="130"/>
    </row>
    <row r="390" spans="1:11" ht="28.5" x14ac:dyDescent="0.2">
      <c r="A390" s="119">
        <v>373</v>
      </c>
      <c r="B390" s="31" t="s">
        <v>32</v>
      </c>
      <c r="C390" s="31" t="s">
        <v>1073</v>
      </c>
      <c r="D390" s="31" t="s">
        <v>1074</v>
      </c>
      <c r="E390" s="42"/>
      <c r="F390" s="55"/>
      <c r="G390" s="31" t="s">
        <v>131</v>
      </c>
      <c r="H390" s="99">
        <v>2.0958000000000001</v>
      </c>
      <c r="I390" s="116">
        <f t="shared" si="11"/>
        <v>2.0958000000000001</v>
      </c>
      <c r="J390" s="113"/>
      <c r="K390" s="130"/>
    </row>
    <row r="391" spans="1:11" ht="28.5" x14ac:dyDescent="0.2">
      <c r="A391" s="119">
        <v>374</v>
      </c>
      <c r="B391" s="31" t="s">
        <v>32</v>
      </c>
      <c r="C391" s="31" t="s">
        <v>1075</v>
      </c>
      <c r="D391" s="31" t="s">
        <v>1076</v>
      </c>
      <c r="E391" s="42"/>
      <c r="F391" s="55"/>
      <c r="G391" s="31" t="s">
        <v>131</v>
      </c>
      <c r="H391" s="99">
        <v>6.7200000000000006</v>
      </c>
      <c r="I391" s="116">
        <f t="shared" si="11"/>
        <v>6.7200000000000006</v>
      </c>
      <c r="J391" s="113"/>
      <c r="K391" s="130"/>
    </row>
    <row r="392" spans="1:11" ht="28.5" x14ac:dyDescent="0.2">
      <c r="A392" s="119">
        <v>375</v>
      </c>
      <c r="B392" s="31" t="s">
        <v>32</v>
      </c>
      <c r="C392" s="31" t="s">
        <v>1077</v>
      </c>
      <c r="D392" s="31" t="s">
        <v>1078</v>
      </c>
      <c r="E392" s="42"/>
      <c r="F392" s="55"/>
      <c r="G392" s="31" t="s">
        <v>131</v>
      </c>
      <c r="H392" s="99">
        <v>6.7200000000000006</v>
      </c>
      <c r="I392" s="116">
        <f t="shared" si="11"/>
        <v>6.7200000000000006</v>
      </c>
      <c r="J392" s="113"/>
      <c r="K392" s="130"/>
    </row>
    <row r="393" spans="1:11" ht="28.5" x14ac:dyDescent="0.2">
      <c r="A393" s="119">
        <v>376</v>
      </c>
      <c r="B393" s="33" t="s">
        <v>32</v>
      </c>
      <c r="C393" s="31" t="s">
        <v>1079</v>
      </c>
      <c r="D393" s="31" t="s">
        <v>1080</v>
      </c>
      <c r="E393" s="42"/>
      <c r="F393" s="55"/>
      <c r="G393" s="31" t="s">
        <v>131</v>
      </c>
      <c r="H393" s="99">
        <v>2.52</v>
      </c>
      <c r="I393" s="116">
        <f t="shared" si="11"/>
        <v>2.52</v>
      </c>
      <c r="J393" s="113"/>
      <c r="K393" s="130"/>
    </row>
    <row r="394" spans="1:11" ht="28.5" x14ac:dyDescent="0.2">
      <c r="A394" s="119">
        <v>377</v>
      </c>
      <c r="B394" s="33" t="s">
        <v>32</v>
      </c>
      <c r="C394" s="31" t="s">
        <v>1081</v>
      </c>
      <c r="D394" s="31" t="s">
        <v>1082</v>
      </c>
      <c r="E394" s="42"/>
      <c r="F394" s="55"/>
      <c r="G394" s="31" t="s">
        <v>131</v>
      </c>
      <c r="H394" s="99">
        <v>2.9358000000000004</v>
      </c>
      <c r="I394" s="116">
        <f t="shared" si="11"/>
        <v>2.9358000000000004</v>
      </c>
      <c r="J394" s="113"/>
      <c r="K394" s="130"/>
    </row>
    <row r="395" spans="1:11" ht="28.5" x14ac:dyDescent="0.2">
      <c r="A395" s="119">
        <v>378</v>
      </c>
      <c r="B395" s="33" t="s">
        <v>32</v>
      </c>
      <c r="C395" s="31" t="s">
        <v>1083</v>
      </c>
      <c r="D395" s="31" t="s">
        <v>1084</v>
      </c>
      <c r="E395" s="42"/>
      <c r="F395" s="55"/>
      <c r="G395" s="31" t="s">
        <v>131</v>
      </c>
      <c r="H395" s="99">
        <v>5.0358000000000001</v>
      </c>
      <c r="I395" s="116">
        <f t="shared" si="11"/>
        <v>5.0358000000000001</v>
      </c>
      <c r="J395" s="113"/>
      <c r="K395" s="130"/>
    </row>
    <row r="396" spans="1:11" ht="28.5" x14ac:dyDescent="0.2">
      <c r="A396" s="119">
        <v>379</v>
      </c>
      <c r="B396" s="33" t="s">
        <v>32</v>
      </c>
      <c r="C396" s="31" t="s">
        <v>1085</v>
      </c>
      <c r="D396" s="31" t="s">
        <v>1086</v>
      </c>
      <c r="E396" s="42"/>
      <c r="F396" s="55"/>
      <c r="G396" s="31" t="s">
        <v>131</v>
      </c>
      <c r="H396" s="99">
        <v>7.4130000000000003</v>
      </c>
      <c r="I396" s="116">
        <f t="shared" si="11"/>
        <v>7.4130000000000003</v>
      </c>
      <c r="J396" s="113"/>
      <c r="K396" s="130"/>
    </row>
    <row r="397" spans="1:11" ht="28.5" x14ac:dyDescent="0.2">
      <c r="A397" s="119">
        <v>380</v>
      </c>
      <c r="B397" s="33" t="s">
        <v>32</v>
      </c>
      <c r="C397" s="31" t="s">
        <v>1087</v>
      </c>
      <c r="D397" s="31" t="s">
        <v>1088</v>
      </c>
      <c r="E397" s="42"/>
      <c r="F397" s="55"/>
      <c r="G397" s="31" t="s">
        <v>131</v>
      </c>
      <c r="H397" s="99">
        <v>9.5214000000000016</v>
      </c>
      <c r="I397" s="116">
        <f t="shared" si="11"/>
        <v>9.5214000000000016</v>
      </c>
      <c r="J397" s="113"/>
      <c r="K397" s="130"/>
    </row>
    <row r="398" spans="1:11" ht="28.5" x14ac:dyDescent="0.2">
      <c r="A398" s="119">
        <v>381</v>
      </c>
      <c r="B398" s="33" t="s">
        <v>32</v>
      </c>
      <c r="C398" s="31" t="s">
        <v>1089</v>
      </c>
      <c r="D398" s="31" t="s">
        <v>1090</v>
      </c>
      <c r="E398" s="42"/>
      <c r="F398" s="55"/>
      <c r="G398" s="31" t="s">
        <v>131</v>
      </c>
      <c r="H398" s="99">
        <v>6.2958000000000016</v>
      </c>
      <c r="I398" s="116">
        <f t="shared" si="11"/>
        <v>6.2958000000000016</v>
      </c>
      <c r="J398" s="113"/>
      <c r="K398" s="130"/>
    </row>
    <row r="399" spans="1:11" ht="42.75" x14ac:dyDescent="0.2">
      <c r="A399" s="119">
        <v>382</v>
      </c>
      <c r="B399" s="33" t="s">
        <v>32</v>
      </c>
      <c r="C399" s="31" t="s">
        <v>1091</v>
      </c>
      <c r="D399" s="31" t="s">
        <v>1092</v>
      </c>
      <c r="E399" s="42"/>
      <c r="F399" s="55"/>
      <c r="G399" s="31" t="s">
        <v>131</v>
      </c>
      <c r="H399" s="99">
        <v>2.5158000000000005</v>
      </c>
      <c r="I399" s="116">
        <f t="shared" si="11"/>
        <v>2.5158000000000005</v>
      </c>
      <c r="J399" s="113"/>
      <c r="K399" s="130"/>
    </row>
    <row r="400" spans="1:11" ht="28.5" x14ac:dyDescent="0.2">
      <c r="A400" s="119">
        <v>383</v>
      </c>
      <c r="B400" s="33" t="s">
        <v>37</v>
      </c>
      <c r="C400" s="31" t="s">
        <v>37</v>
      </c>
      <c r="D400" s="31" t="s">
        <v>1099</v>
      </c>
      <c r="E400" s="42"/>
      <c r="F400" s="55"/>
      <c r="G400" s="31" t="s">
        <v>131</v>
      </c>
      <c r="H400" s="99">
        <v>1.2558000000000002</v>
      </c>
      <c r="I400" s="116">
        <f t="shared" si="11"/>
        <v>1.2558000000000002</v>
      </c>
      <c r="J400" s="113"/>
      <c r="K400" s="130"/>
    </row>
    <row r="401" spans="1:11" ht="28.5" x14ac:dyDescent="0.2">
      <c r="A401" s="119">
        <v>384</v>
      </c>
      <c r="B401" s="42" t="s">
        <v>38</v>
      </c>
      <c r="C401" s="42" t="s">
        <v>1105</v>
      </c>
      <c r="D401" s="45" t="s">
        <v>1106</v>
      </c>
      <c r="E401" s="42"/>
      <c r="F401" s="55"/>
      <c r="G401" s="31" t="s">
        <v>131</v>
      </c>
      <c r="H401" s="99">
        <v>10.495800000000001</v>
      </c>
      <c r="I401" s="116">
        <f t="shared" si="11"/>
        <v>10.495800000000001</v>
      </c>
      <c r="J401" s="113"/>
      <c r="K401" s="130"/>
    </row>
    <row r="402" spans="1:11" ht="28.5" x14ac:dyDescent="0.2">
      <c r="A402" s="119">
        <v>385</v>
      </c>
      <c r="B402" s="42" t="s">
        <v>38</v>
      </c>
      <c r="C402" s="42" t="s">
        <v>1107</v>
      </c>
      <c r="D402" s="45" t="s">
        <v>1108</v>
      </c>
      <c r="E402" s="42"/>
      <c r="F402" s="55"/>
      <c r="G402" s="31" t="s">
        <v>131</v>
      </c>
      <c r="H402" s="99">
        <v>18.480000000000004</v>
      </c>
      <c r="I402" s="116">
        <f t="shared" si="11"/>
        <v>18.480000000000004</v>
      </c>
      <c r="J402" s="113"/>
      <c r="K402" s="130"/>
    </row>
    <row r="403" spans="1:11" ht="28.5" x14ac:dyDescent="0.2">
      <c r="A403" s="119">
        <v>386</v>
      </c>
      <c r="B403" s="42" t="s">
        <v>38</v>
      </c>
      <c r="C403" s="42" t="s">
        <v>1109</v>
      </c>
      <c r="D403" s="45" t="s">
        <v>1110</v>
      </c>
      <c r="E403" s="42"/>
      <c r="F403" s="55"/>
      <c r="G403" s="31" t="s">
        <v>131</v>
      </c>
      <c r="H403" s="99">
        <v>29.358000000000011</v>
      </c>
      <c r="I403" s="116">
        <f t="shared" si="11"/>
        <v>29.358000000000011</v>
      </c>
      <c r="J403" s="113"/>
      <c r="K403" s="130"/>
    </row>
    <row r="404" spans="1:11" ht="28.5" x14ac:dyDescent="0.2">
      <c r="A404" s="119">
        <v>387</v>
      </c>
      <c r="B404" s="42" t="s">
        <v>39</v>
      </c>
      <c r="C404" s="42" t="s">
        <v>1100</v>
      </c>
      <c r="D404" s="45" t="s">
        <v>1101</v>
      </c>
      <c r="E404" s="42"/>
      <c r="F404" s="55"/>
      <c r="G404" s="31" t="s">
        <v>131</v>
      </c>
      <c r="H404" s="99">
        <v>15.892799999999999</v>
      </c>
      <c r="I404" s="116">
        <f t="shared" si="11"/>
        <v>15.892799999999999</v>
      </c>
      <c r="J404" s="113"/>
      <c r="K404" s="130"/>
    </row>
    <row r="405" spans="1:11" ht="28.5" x14ac:dyDescent="0.2">
      <c r="A405" s="119">
        <v>388</v>
      </c>
      <c r="B405" s="42" t="s">
        <v>39</v>
      </c>
      <c r="C405" s="42" t="s">
        <v>1102</v>
      </c>
      <c r="D405" s="45" t="s">
        <v>1101</v>
      </c>
      <c r="E405" s="42"/>
      <c r="F405" s="55"/>
      <c r="G405" s="31" t="s">
        <v>131</v>
      </c>
      <c r="H405" s="99">
        <v>19.874400000000001</v>
      </c>
      <c r="I405" s="116">
        <f t="shared" si="11"/>
        <v>19.874400000000001</v>
      </c>
      <c r="J405" s="113"/>
      <c r="K405" s="130"/>
    </row>
    <row r="406" spans="1:11" ht="28.5" x14ac:dyDescent="0.2">
      <c r="A406" s="119">
        <v>389</v>
      </c>
      <c r="B406" s="42" t="s">
        <v>39</v>
      </c>
      <c r="C406" s="42" t="s">
        <v>1103</v>
      </c>
      <c r="D406" s="45" t="s">
        <v>1101</v>
      </c>
      <c r="E406" s="42"/>
      <c r="F406" s="55"/>
      <c r="G406" s="31" t="s">
        <v>131</v>
      </c>
      <c r="H406" s="99">
        <v>24.221400000000003</v>
      </c>
      <c r="I406" s="116">
        <f t="shared" si="11"/>
        <v>24.221400000000003</v>
      </c>
      <c r="J406" s="113"/>
      <c r="K406" s="130"/>
    </row>
    <row r="407" spans="1:11" ht="28.5" x14ac:dyDescent="0.2">
      <c r="A407" s="119">
        <v>390</v>
      </c>
      <c r="B407" s="42" t="s">
        <v>39</v>
      </c>
      <c r="C407" s="42" t="s">
        <v>1104</v>
      </c>
      <c r="D407" s="45" t="s">
        <v>1101</v>
      </c>
      <c r="E407" s="42"/>
      <c r="F407" s="55"/>
      <c r="G407" s="31" t="s">
        <v>131</v>
      </c>
      <c r="H407" s="99">
        <v>28.925400000000003</v>
      </c>
      <c r="I407" s="116">
        <f t="shared" si="11"/>
        <v>28.925400000000003</v>
      </c>
      <c r="J407" s="113"/>
      <c r="K407" s="130"/>
    </row>
    <row r="408" spans="1:11" ht="42.75" x14ac:dyDescent="0.2">
      <c r="A408" s="119">
        <v>391</v>
      </c>
      <c r="B408" s="42" t="s">
        <v>35</v>
      </c>
      <c r="C408" s="42" t="s">
        <v>1097</v>
      </c>
      <c r="D408" s="42" t="s">
        <v>1098</v>
      </c>
      <c r="E408" s="42"/>
      <c r="F408" s="55"/>
      <c r="G408" s="31" t="s">
        <v>131</v>
      </c>
      <c r="H408" s="99">
        <v>39.9</v>
      </c>
      <c r="I408" s="116">
        <f t="shared" si="11"/>
        <v>39.9</v>
      </c>
      <c r="J408" s="113"/>
      <c r="K408" s="130"/>
    </row>
    <row r="409" spans="1:11" x14ac:dyDescent="0.2">
      <c r="A409" s="119">
        <v>392</v>
      </c>
      <c r="B409" s="40" t="s">
        <v>10</v>
      </c>
      <c r="C409" s="28" t="s">
        <v>1002</v>
      </c>
      <c r="D409" s="28" t="s">
        <v>1003</v>
      </c>
      <c r="E409" s="42" t="s">
        <v>1004</v>
      </c>
      <c r="F409" s="55"/>
      <c r="G409" s="28" t="s">
        <v>131</v>
      </c>
      <c r="H409" s="99">
        <v>126</v>
      </c>
      <c r="I409" s="116">
        <f t="shared" si="11"/>
        <v>126</v>
      </c>
      <c r="J409" s="113"/>
      <c r="K409" s="130"/>
    </row>
    <row r="410" spans="1:11" x14ac:dyDescent="0.2">
      <c r="A410" s="119">
        <v>393</v>
      </c>
      <c r="B410" s="40" t="s">
        <v>10</v>
      </c>
      <c r="C410" s="41" t="s">
        <v>1005</v>
      </c>
      <c r="D410" s="41" t="s">
        <v>1005</v>
      </c>
      <c r="E410" s="42" t="s">
        <v>1004</v>
      </c>
      <c r="F410" s="55"/>
      <c r="G410" s="41" t="s">
        <v>131</v>
      </c>
      <c r="H410" s="99">
        <v>41.8215</v>
      </c>
      <c r="I410" s="116">
        <f t="shared" ref="I410:I442" si="12">(1-$I$344)*H410</f>
        <v>41.8215</v>
      </c>
      <c r="J410" s="113"/>
      <c r="K410" s="130"/>
    </row>
    <row r="411" spans="1:11" ht="42.75" x14ac:dyDescent="0.2">
      <c r="A411" s="119">
        <v>394</v>
      </c>
      <c r="B411" s="31" t="s">
        <v>10</v>
      </c>
      <c r="C411" s="31" t="s">
        <v>1030</v>
      </c>
      <c r="D411" s="31" t="s">
        <v>1031</v>
      </c>
      <c r="E411" s="31"/>
      <c r="F411" s="55"/>
      <c r="G411" s="31" t="s">
        <v>131</v>
      </c>
      <c r="H411" s="99">
        <v>82.95</v>
      </c>
      <c r="I411" s="116">
        <f t="shared" si="12"/>
        <v>82.95</v>
      </c>
      <c r="J411" s="113"/>
      <c r="K411" s="130"/>
    </row>
    <row r="412" spans="1:11" ht="28.5" x14ac:dyDescent="0.2">
      <c r="A412" s="119">
        <v>395</v>
      </c>
      <c r="B412" s="32" t="s">
        <v>10</v>
      </c>
      <c r="C412" s="32" t="s">
        <v>936</v>
      </c>
      <c r="D412" s="32" t="s">
        <v>937</v>
      </c>
      <c r="E412" s="31"/>
      <c r="F412" s="55"/>
      <c r="G412" s="31" t="s">
        <v>131</v>
      </c>
      <c r="H412" s="99">
        <v>25.195799999999998</v>
      </c>
      <c r="I412" s="116">
        <f t="shared" si="12"/>
        <v>25.195799999999998</v>
      </c>
      <c r="J412" s="113"/>
      <c r="K412" s="130"/>
    </row>
    <row r="413" spans="1:11" ht="28.5" x14ac:dyDescent="0.2">
      <c r="A413" s="119">
        <v>396</v>
      </c>
      <c r="B413" s="32" t="s">
        <v>10</v>
      </c>
      <c r="C413" s="32" t="s">
        <v>936</v>
      </c>
      <c r="D413" s="32" t="s">
        <v>938</v>
      </c>
      <c r="E413" s="31"/>
      <c r="F413" s="55"/>
      <c r="G413" s="31" t="s">
        <v>131</v>
      </c>
      <c r="H413" s="99">
        <v>33.595799999999997</v>
      </c>
      <c r="I413" s="116">
        <f t="shared" si="12"/>
        <v>33.595799999999997</v>
      </c>
      <c r="J413" s="113"/>
      <c r="K413" s="130"/>
    </row>
    <row r="414" spans="1:11" ht="28.5" x14ac:dyDescent="0.2">
      <c r="A414" s="119">
        <v>397</v>
      </c>
      <c r="B414" s="32" t="s">
        <v>10</v>
      </c>
      <c r="C414" s="32" t="s">
        <v>939</v>
      </c>
      <c r="D414" s="32" t="s">
        <v>940</v>
      </c>
      <c r="E414" s="31"/>
      <c r="F414" s="55"/>
      <c r="G414" s="31" t="s">
        <v>241</v>
      </c>
      <c r="H414" s="99">
        <v>20.832000000000001</v>
      </c>
      <c r="I414" s="116">
        <f t="shared" si="12"/>
        <v>20.832000000000001</v>
      </c>
      <c r="J414" s="113"/>
      <c r="K414" s="130"/>
    </row>
    <row r="415" spans="1:11" x14ac:dyDescent="0.2">
      <c r="A415" s="119">
        <v>398</v>
      </c>
      <c r="B415" s="32" t="s">
        <v>10</v>
      </c>
      <c r="C415" s="32" t="s">
        <v>939</v>
      </c>
      <c r="D415" s="32" t="s">
        <v>941</v>
      </c>
      <c r="E415" s="31"/>
      <c r="F415" s="55"/>
      <c r="G415" s="31" t="s">
        <v>610</v>
      </c>
      <c r="H415" s="99">
        <v>25.577999999999999</v>
      </c>
      <c r="I415" s="116">
        <f t="shared" si="12"/>
        <v>25.577999999999999</v>
      </c>
      <c r="J415" s="113"/>
      <c r="K415" s="130"/>
    </row>
    <row r="416" spans="1:11" ht="28.5" x14ac:dyDescent="0.2">
      <c r="A416" s="119">
        <v>399</v>
      </c>
      <c r="B416" s="32" t="s">
        <v>10</v>
      </c>
      <c r="C416" s="32" t="s">
        <v>942</v>
      </c>
      <c r="D416" s="32" t="s">
        <v>943</v>
      </c>
      <c r="E416" s="31"/>
      <c r="F416" s="55" t="s">
        <v>1238</v>
      </c>
      <c r="G416" s="31" t="s">
        <v>134</v>
      </c>
      <c r="H416" s="99">
        <v>6.245400000000001</v>
      </c>
      <c r="I416" s="116">
        <f t="shared" si="12"/>
        <v>6.245400000000001</v>
      </c>
      <c r="J416" s="113"/>
      <c r="K416" s="130"/>
    </row>
    <row r="417" spans="1:11" ht="28.5" x14ac:dyDescent="0.2">
      <c r="A417" s="119">
        <v>400</v>
      </c>
      <c r="B417" s="32" t="s">
        <v>10</v>
      </c>
      <c r="C417" s="32" t="s">
        <v>944</v>
      </c>
      <c r="D417" s="32" t="s">
        <v>945</v>
      </c>
      <c r="E417" s="80"/>
      <c r="F417" s="55" t="s">
        <v>1185</v>
      </c>
      <c r="G417" s="31" t="s">
        <v>131</v>
      </c>
      <c r="H417" s="99">
        <v>53.760000000000005</v>
      </c>
      <c r="I417" s="116">
        <f t="shared" si="12"/>
        <v>53.760000000000005</v>
      </c>
      <c r="J417" s="113"/>
      <c r="K417" s="130"/>
    </row>
    <row r="418" spans="1:11" ht="71.25" x14ac:dyDescent="0.2">
      <c r="A418" s="119">
        <v>401</v>
      </c>
      <c r="B418" s="32" t="s">
        <v>10</v>
      </c>
      <c r="C418" s="32" t="s">
        <v>946</v>
      </c>
      <c r="D418" s="32" t="s">
        <v>947</v>
      </c>
      <c r="E418" s="31"/>
      <c r="F418" s="55"/>
      <c r="G418" s="31" t="s">
        <v>131</v>
      </c>
      <c r="H418" s="99">
        <v>21.722400000000004</v>
      </c>
      <c r="I418" s="116">
        <f t="shared" si="12"/>
        <v>21.722400000000004</v>
      </c>
      <c r="J418" s="113"/>
      <c r="K418" s="130"/>
    </row>
    <row r="419" spans="1:11" ht="28.5" x14ac:dyDescent="0.2">
      <c r="A419" s="119">
        <v>402</v>
      </c>
      <c r="B419" s="32" t="s">
        <v>10</v>
      </c>
      <c r="C419" s="32" t="s">
        <v>946</v>
      </c>
      <c r="D419" s="32" t="s">
        <v>948</v>
      </c>
      <c r="E419" s="31"/>
      <c r="F419" s="55"/>
      <c r="G419" s="31" t="s">
        <v>131</v>
      </c>
      <c r="H419" s="99">
        <v>31.920000000000009</v>
      </c>
      <c r="I419" s="116">
        <f t="shared" si="12"/>
        <v>31.920000000000009</v>
      </c>
      <c r="J419" s="113"/>
      <c r="K419" s="130"/>
    </row>
    <row r="420" spans="1:11" ht="28.5" x14ac:dyDescent="0.2">
      <c r="A420" s="119">
        <v>403</v>
      </c>
      <c r="B420" s="32" t="s">
        <v>10</v>
      </c>
      <c r="C420" s="32" t="s">
        <v>946</v>
      </c>
      <c r="D420" s="32" t="s">
        <v>949</v>
      </c>
      <c r="E420" s="31" t="s">
        <v>797</v>
      </c>
      <c r="F420" s="55"/>
      <c r="G420" s="31" t="s">
        <v>131</v>
      </c>
      <c r="H420" s="99">
        <v>101.35650000000003</v>
      </c>
      <c r="I420" s="116">
        <f t="shared" si="12"/>
        <v>101.35650000000003</v>
      </c>
      <c r="J420" s="113"/>
      <c r="K420" s="130"/>
    </row>
    <row r="421" spans="1:11" ht="28.5" x14ac:dyDescent="0.2">
      <c r="A421" s="119">
        <v>404</v>
      </c>
      <c r="B421" s="32" t="s">
        <v>10</v>
      </c>
      <c r="C421" s="32" t="s">
        <v>950</v>
      </c>
      <c r="D421" s="32" t="s">
        <v>951</v>
      </c>
      <c r="E421" s="31"/>
      <c r="F421" s="55"/>
      <c r="G421" s="31" t="s">
        <v>131</v>
      </c>
      <c r="H421" s="99">
        <v>75.180000000000007</v>
      </c>
      <c r="I421" s="116">
        <f t="shared" si="12"/>
        <v>75.180000000000007</v>
      </c>
      <c r="J421" s="113"/>
      <c r="K421" s="130"/>
    </row>
    <row r="422" spans="1:11" ht="28.5" x14ac:dyDescent="0.2">
      <c r="A422" s="119">
        <v>405</v>
      </c>
      <c r="B422" s="32" t="s">
        <v>10</v>
      </c>
      <c r="C422" s="32" t="s">
        <v>952</v>
      </c>
      <c r="D422" s="32" t="s">
        <v>953</v>
      </c>
      <c r="E422" s="31"/>
      <c r="F422" s="55"/>
      <c r="G422" s="31" t="s">
        <v>131</v>
      </c>
      <c r="H422" s="99">
        <v>0.21000000000000002</v>
      </c>
      <c r="I422" s="116">
        <f t="shared" si="12"/>
        <v>0.21000000000000002</v>
      </c>
      <c r="J422" s="113"/>
      <c r="K422" s="130"/>
    </row>
    <row r="423" spans="1:11" ht="28.5" x14ac:dyDescent="0.2">
      <c r="A423" s="119">
        <v>406</v>
      </c>
      <c r="B423" s="32" t="s">
        <v>10</v>
      </c>
      <c r="C423" s="32" t="s">
        <v>954</v>
      </c>
      <c r="D423" s="32" t="s">
        <v>955</v>
      </c>
      <c r="E423" s="80"/>
      <c r="F423" s="55"/>
      <c r="G423" s="31" t="s">
        <v>131</v>
      </c>
      <c r="H423" s="99">
        <v>8.3328000000000007</v>
      </c>
      <c r="I423" s="116">
        <f t="shared" si="12"/>
        <v>8.3328000000000007</v>
      </c>
      <c r="J423" s="113"/>
      <c r="K423" s="130"/>
    </row>
    <row r="424" spans="1:11" ht="28.5" x14ac:dyDescent="0.2">
      <c r="A424" s="119">
        <v>407</v>
      </c>
      <c r="B424" s="32" t="s">
        <v>10</v>
      </c>
      <c r="C424" s="32" t="s">
        <v>956</v>
      </c>
      <c r="D424" s="32" t="s">
        <v>957</v>
      </c>
      <c r="E424" s="31"/>
      <c r="F424" s="55"/>
      <c r="G424" s="31" t="s">
        <v>131</v>
      </c>
      <c r="H424" s="99">
        <v>114.44580000000002</v>
      </c>
      <c r="I424" s="116">
        <f t="shared" si="12"/>
        <v>114.44580000000002</v>
      </c>
      <c r="J424" s="113"/>
      <c r="K424" s="130"/>
    </row>
    <row r="425" spans="1:11" x14ac:dyDescent="0.2">
      <c r="A425" s="119">
        <v>408</v>
      </c>
      <c r="B425" s="32" t="s">
        <v>10</v>
      </c>
      <c r="C425" s="32" t="s">
        <v>958</v>
      </c>
      <c r="D425" s="32" t="s">
        <v>959</v>
      </c>
      <c r="E425" s="31"/>
      <c r="F425" s="55"/>
      <c r="G425" s="31" t="s">
        <v>131</v>
      </c>
      <c r="H425" s="99">
        <v>0.84000000000000008</v>
      </c>
      <c r="I425" s="116">
        <f t="shared" si="12"/>
        <v>0.84000000000000008</v>
      </c>
      <c r="J425" s="113"/>
      <c r="K425" s="130"/>
    </row>
    <row r="426" spans="1:11" x14ac:dyDescent="0.2">
      <c r="A426" s="119">
        <v>409</v>
      </c>
      <c r="B426" s="32" t="s">
        <v>10</v>
      </c>
      <c r="C426" s="32" t="s">
        <v>960</v>
      </c>
      <c r="D426" s="32" t="s">
        <v>960</v>
      </c>
      <c r="E426" s="31"/>
      <c r="F426" s="55"/>
      <c r="G426" s="31" t="s">
        <v>131</v>
      </c>
      <c r="H426" s="99">
        <v>1.6800000000000002</v>
      </c>
      <c r="I426" s="116">
        <f t="shared" si="12"/>
        <v>1.6800000000000002</v>
      </c>
      <c r="J426" s="113"/>
      <c r="K426" s="130"/>
    </row>
    <row r="427" spans="1:11" ht="28.5" x14ac:dyDescent="0.2">
      <c r="A427" s="119">
        <v>410</v>
      </c>
      <c r="B427" s="32" t="s">
        <v>10</v>
      </c>
      <c r="C427" s="32" t="s">
        <v>961</v>
      </c>
      <c r="D427" s="32" t="s">
        <v>962</v>
      </c>
      <c r="E427" s="31"/>
      <c r="F427" s="55"/>
      <c r="G427" s="31" t="s">
        <v>131</v>
      </c>
      <c r="H427" s="99">
        <v>3.7800000000000007</v>
      </c>
      <c r="I427" s="116">
        <f t="shared" si="12"/>
        <v>3.7800000000000007</v>
      </c>
      <c r="J427" s="113"/>
      <c r="K427" s="130"/>
    </row>
    <row r="428" spans="1:11" ht="28.5" x14ac:dyDescent="0.2">
      <c r="A428" s="119">
        <v>411</v>
      </c>
      <c r="B428" s="32" t="s">
        <v>10</v>
      </c>
      <c r="C428" s="32" t="s">
        <v>961</v>
      </c>
      <c r="D428" s="32" t="s">
        <v>963</v>
      </c>
      <c r="E428" s="31"/>
      <c r="F428" s="55"/>
      <c r="G428" s="31" t="s">
        <v>131</v>
      </c>
      <c r="H428" s="99">
        <v>0.63</v>
      </c>
      <c r="I428" s="116">
        <f t="shared" si="12"/>
        <v>0.63</v>
      </c>
      <c r="J428" s="113"/>
      <c r="K428" s="130"/>
    </row>
    <row r="429" spans="1:11" x14ac:dyDescent="0.2">
      <c r="A429" s="119">
        <v>412</v>
      </c>
      <c r="B429" s="32" t="s">
        <v>10</v>
      </c>
      <c r="C429" s="32" t="s">
        <v>964</v>
      </c>
      <c r="D429" s="32" t="s">
        <v>965</v>
      </c>
      <c r="E429" s="31"/>
      <c r="F429" s="55"/>
      <c r="G429" s="31" t="s">
        <v>610</v>
      </c>
      <c r="H429" s="99">
        <v>26.460000000000004</v>
      </c>
      <c r="I429" s="116">
        <f t="shared" si="12"/>
        <v>26.460000000000004</v>
      </c>
      <c r="J429" s="113"/>
      <c r="K429" s="130"/>
    </row>
    <row r="430" spans="1:11" x14ac:dyDescent="0.2">
      <c r="A430" s="119">
        <v>413</v>
      </c>
      <c r="B430" s="32" t="s">
        <v>10</v>
      </c>
      <c r="C430" s="32" t="s">
        <v>964</v>
      </c>
      <c r="D430" s="32" t="s">
        <v>966</v>
      </c>
      <c r="E430" s="31"/>
      <c r="F430" s="55"/>
      <c r="G430" s="31" t="s">
        <v>610</v>
      </c>
      <c r="H430" s="99">
        <v>26.460000000000004</v>
      </c>
      <c r="I430" s="116">
        <f t="shared" si="12"/>
        <v>26.460000000000004</v>
      </c>
      <c r="J430" s="113"/>
      <c r="K430" s="130"/>
    </row>
    <row r="431" spans="1:11" x14ac:dyDescent="0.2">
      <c r="A431" s="119">
        <v>414</v>
      </c>
      <c r="B431" s="32" t="s">
        <v>10</v>
      </c>
      <c r="C431" s="32" t="s">
        <v>964</v>
      </c>
      <c r="D431" s="32" t="s">
        <v>967</v>
      </c>
      <c r="E431" s="31"/>
      <c r="F431" s="55"/>
      <c r="G431" s="31" t="s">
        <v>610</v>
      </c>
      <c r="H431" s="99">
        <v>18.480000000000004</v>
      </c>
      <c r="I431" s="116">
        <f t="shared" si="12"/>
        <v>18.480000000000004</v>
      </c>
      <c r="J431" s="113"/>
      <c r="K431" s="130"/>
    </row>
    <row r="432" spans="1:11" ht="42.75" x14ac:dyDescent="0.2">
      <c r="A432" s="119">
        <v>415</v>
      </c>
      <c r="B432" s="32" t="s">
        <v>10</v>
      </c>
      <c r="C432" s="32" t="s">
        <v>968</v>
      </c>
      <c r="D432" s="32" t="s">
        <v>969</v>
      </c>
      <c r="E432" s="31"/>
      <c r="F432" s="55" t="s">
        <v>1239</v>
      </c>
      <c r="G432" s="31" t="s">
        <v>610</v>
      </c>
      <c r="H432" s="99">
        <v>9.240000000000002</v>
      </c>
      <c r="I432" s="116">
        <f t="shared" si="12"/>
        <v>9.240000000000002</v>
      </c>
      <c r="J432" s="113"/>
      <c r="K432" s="130"/>
    </row>
    <row r="433" spans="1:11" x14ac:dyDescent="0.2">
      <c r="A433" s="119">
        <v>416</v>
      </c>
      <c r="B433" s="32" t="s">
        <v>10</v>
      </c>
      <c r="C433" s="32" t="s">
        <v>970</v>
      </c>
      <c r="D433" s="32" t="s">
        <v>971</v>
      </c>
      <c r="E433" s="31"/>
      <c r="F433" s="55"/>
      <c r="G433" s="31" t="s">
        <v>610</v>
      </c>
      <c r="H433" s="99">
        <v>9.240000000000002</v>
      </c>
      <c r="I433" s="116">
        <f t="shared" si="12"/>
        <v>9.240000000000002</v>
      </c>
      <c r="J433" s="113"/>
      <c r="K433" s="130"/>
    </row>
    <row r="434" spans="1:11" x14ac:dyDescent="0.2">
      <c r="A434" s="119">
        <v>417</v>
      </c>
      <c r="B434" s="32" t="s">
        <v>10</v>
      </c>
      <c r="C434" s="32" t="s">
        <v>972</v>
      </c>
      <c r="D434" s="32" t="s">
        <v>973</v>
      </c>
      <c r="E434" s="31"/>
      <c r="F434" s="55"/>
      <c r="G434" s="31" t="s">
        <v>610</v>
      </c>
      <c r="H434" s="99">
        <v>7.5600000000000014</v>
      </c>
      <c r="I434" s="116">
        <f t="shared" si="12"/>
        <v>7.5600000000000014</v>
      </c>
      <c r="J434" s="113"/>
      <c r="K434" s="130"/>
    </row>
    <row r="435" spans="1:11" x14ac:dyDescent="0.2">
      <c r="A435" s="119">
        <v>418</v>
      </c>
      <c r="B435" s="32" t="s">
        <v>10</v>
      </c>
      <c r="C435" s="32" t="s">
        <v>972</v>
      </c>
      <c r="D435" s="32" t="s">
        <v>974</v>
      </c>
      <c r="E435" s="31"/>
      <c r="F435" s="55"/>
      <c r="G435" s="31" t="s">
        <v>610</v>
      </c>
      <c r="H435" s="99">
        <v>11.172000000000001</v>
      </c>
      <c r="I435" s="116">
        <f t="shared" si="12"/>
        <v>11.172000000000001</v>
      </c>
      <c r="J435" s="113"/>
      <c r="K435" s="130"/>
    </row>
    <row r="436" spans="1:11" x14ac:dyDescent="0.2">
      <c r="A436" s="119">
        <v>419</v>
      </c>
      <c r="B436" s="32" t="s">
        <v>10</v>
      </c>
      <c r="C436" s="32" t="s">
        <v>975</v>
      </c>
      <c r="D436" s="32" t="s">
        <v>976</v>
      </c>
      <c r="E436" s="31"/>
      <c r="F436" s="55"/>
      <c r="G436" s="31" t="s">
        <v>610</v>
      </c>
      <c r="H436" s="99">
        <v>2.6628000000000003</v>
      </c>
      <c r="I436" s="116">
        <f t="shared" si="12"/>
        <v>2.6628000000000003</v>
      </c>
      <c r="J436" s="113"/>
      <c r="K436" s="130"/>
    </row>
    <row r="437" spans="1:11" x14ac:dyDescent="0.2">
      <c r="A437" s="119">
        <v>420</v>
      </c>
      <c r="B437" s="32" t="s">
        <v>10</v>
      </c>
      <c r="C437" s="32" t="s">
        <v>975</v>
      </c>
      <c r="D437" s="32" t="s">
        <v>977</v>
      </c>
      <c r="E437" s="31"/>
      <c r="F437" s="55"/>
      <c r="G437" s="31" t="s">
        <v>610</v>
      </c>
      <c r="H437" s="99">
        <v>1.8900000000000003</v>
      </c>
      <c r="I437" s="116">
        <f t="shared" si="12"/>
        <v>1.8900000000000003</v>
      </c>
      <c r="J437" s="113"/>
      <c r="K437" s="130"/>
    </row>
    <row r="438" spans="1:11" x14ac:dyDescent="0.2">
      <c r="A438" s="119">
        <v>421</v>
      </c>
      <c r="B438" s="32" t="s">
        <v>10</v>
      </c>
      <c r="C438" s="32" t="s">
        <v>975</v>
      </c>
      <c r="D438" s="32" t="s">
        <v>978</v>
      </c>
      <c r="E438" s="31"/>
      <c r="F438" s="55"/>
      <c r="G438" s="31" t="s">
        <v>610</v>
      </c>
      <c r="H438" s="99">
        <v>1.6800000000000002</v>
      </c>
      <c r="I438" s="116">
        <f t="shared" si="12"/>
        <v>1.6800000000000002</v>
      </c>
      <c r="J438" s="113"/>
      <c r="K438" s="130"/>
    </row>
    <row r="439" spans="1:11" x14ac:dyDescent="0.2">
      <c r="A439" s="119">
        <v>422</v>
      </c>
      <c r="B439" s="32" t="s">
        <v>10</v>
      </c>
      <c r="C439" s="32" t="s">
        <v>975</v>
      </c>
      <c r="D439" s="32" t="s">
        <v>979</v>
      </c>
      <c r="E439" s="31"/>
      <c r="F439" s="55"/>
      <c r="G439" s="31" t="s">
        <v>610</v>
      </c>
      <c r="H439" s="99">
        <v>1.1760000000000002</v>
      </c>
      <c r="I439" s="116">
        <f t="shared" si="12"/>
        <v>1.1760000000000002</v>
      </c>
      <c r="J439" s="113"/>
      <c r="K439" s="130"/>
    </row>
    <row r="440" spans="1:11" x14ac:dyDescent="0.2">
      <c r="A440" s="119">
        <v>423</v>
      </c>
      <c r="B440" s="32" t="s">
        <v>10</v>
      </c>
      <c r="C440" s="32" t="s">
        <v>980</v>
      </c>
      <c r="D440" s="32" t="s">
        <v>981</v>
      </c>
      <c r="E440" s="31"/>
      <c r="F440" s="55"/>
      <c r="G440" s="31" t="s">
        <v>610</v>
      </c>
      <c r="H440" s="99">
        <v>2.0790000000000002</v>
      </c>
      <c r="I440" s="116">
        <f t="shared" si="12"/>
        <v>2.0790000000000002</v>
      </c>
      <c r="J440" s="113"/>
      <c r="K440" s="130"/>
    </row>
    <row r="441" spans="1:11" x14ac:dyDescent="0.2">
      <c r="A441" s="119">
        <v>424</v>
      </c>
      <c r="B441" s="32" t="s">
        <v>10</v>
      </c>
      <c r="C441" s="32" t="s">
        <v>982</v>
      </c>
      <c r="D441" s="32" t="s">
        <v>983</v>
      </c>
      <c r="E441" s="80"/>
      <c r="F441" s="55"/>
      <c r="G441" s="31" t="s">
        <v>131</v>
      </c>
      <c r="H441" s="99">
        <v>40.32</v>
      </c>
      <c r="I441" s="116">
        <f t="shared" si="12"/>
        <v>40.32</v>
      </c>
      <c r="J441" s="113"/>
      <c r="K441" s="130"/>
    </row>
    <row r="442" spans="1:11" ht="28.5" x14ac:dyDescent="0.2">
      <c r="A442" s="119">
        <v>425</v>
      </c>
      <c r="B442" s="32" t="s">
        <v>10</v>
      </c>
      <c r="C442" s="32" t="s">
        <v>984</v>
      </c>
      <c r="D442" s="32" t="s">
        <v>985</v>
      </c>
      <c r="E442" s="31"/>
      <c r="F442" s="55"/>
      <c r="G442" s="31" t="s">
        <v>131</v>
      </c>
      <c r="H442" s="99">
        <v>2.1315</v>
      </c>
      <c r="I442" s="116">
        <f t="shared" si="12"/>
        <v>2.1315</v>
      </c>
      <c r="J442" s="113"/>
      <c r="K442" s="130"/>
    </row>
    <row r="443" spans="1:11" ht="28.5" x14ac:dyDescent="0.2">
      <c r="A443" s="119">
        <v>426</v>
      </c>
      <c r="B443" s="32" t="s">
        <v>10</v>
      </c>
      <c r="C443" s="32" t="s">
        <v>986</v>
      </c>
      <c r="D443" s="32" t="s">
        <v>987</v>
      </c>
      <c r="E443" s="31"/>
      <c r="F443" s="55"/>
      <c r="G443" s="31" t="s">
        <v>610</v>
      </c>
      <c r="H443" s="99">
        <v>70.949340000000007</v>
      </c>
      <c r="I443" s="116">
        <f t="shared" ref="I443:I472" si="13">(1-$I$344)*H443</f>
        <v>70.949340000000007</v>
      </c>
      <c r="J443" s="113"/>
      <c r="K443" s="130"/>
    </row>
    <row r="444" spans="1:11" ht="28.5" x14ac:dyDescent="0.2">
      <c r="A444" s="119">
        <v>427</v>
      </c>
      <c r="B444" s="32" t="s">
        <v>10</v>
      </c>
      <c r="C444" s="32" t="s">
        <v>986</v>
      </c>
      <c r="D444" s="32" t="s">
        <v>988</v>
      </c>
      <c r="E444" s="31"/>
      <c r="F444" s="55"/>
      <c r="G444" s="31" t="s">
        <v>610</v>
      </c>
      <c r="H444" s="99">
        <v>40.859280000000012</v>
      </c>
      <c r="I444" s="116">
        <f t="shared" si="13"/>
        <v>40.859280000000012</v>
      </c>
      <c r="J444" s="113"/>
      <c r="K444" s="130"/>
    </row>
    <row r="445" spans="1:11" ht="28.5" x14ac:dyDescent="0.2">
      <c r="A445" s="119">
        <v>428</v>
      </c>
      <c r="B445" s="32" t="s">
        <v>10</v>
      </c>
      <c r="C445" s="32" t="s">
        <v>986</v>
      </c>
      <c r="D445" s="32" t="s">
        <v>989</v>
      </c>
      <c r="E445" s="31"/>
      <c r="F445" s="55"/>
      <c r="G445" s="31" t="s">
        <v>610</v>
      </c>
      <c r="H445" s="99">
        <v>139.69032000000004</v>
      </c>
      <c r="I445" s="116">
        <f t="shared" si="13"/>
        <v>139.69032000000004</v>
      </c>
      <c r="J445" s="113"/>
      <c r="K445" s="130"/>
    </row>
    <row r="446" spans="1:11" x14ac:dyDescent="0.2">
      <c r="A446" s="119">
        <v>429</v>
      </c>
      <c r="B446" s="32" t="s">
        <v>10</v>
      </c>
      <c r="C446" s="32" t="s">
        <v>80</v>
      </c>
      <c r="D446" s="32" t="s">
        <v>990</v>
      </c>
      <c r="E446" s="31" t="s">
        <v>991</v>
      </c>
      <c r="F446" s="55"/>
      <c r="G446" s="31" t="s">
        <v>131</v>
      </c>
      <c r="H446" s="99">
        <v>72.051000000000002</v>
      </c>
      <c r="I446" s="116">
        <f t="shared" si="13"/>
        <v>72.051000000000002</v>
      </c>
      <c r="J446" s="113"/>
      <c r="K446" s="130"/>
    </row>
    <row r="447" spans="1:11" ht="28.5" x14ac:dyDescent="0.2">
      <c r="A447" s="119">
        <v>430</v>
      </c>
      <c r="B447" s="32" t="s">
        <v>10</v>
      </c>
      <c r="C447" s="32" t="s">
        <v>992</v>
      </c>
      <c r="D447" s="32" t="s">
        <v>993</v>
      </c>
      <c r="E447" s="31" t="s">
        <v>991</v>
      </c>
      <c r="F447" s="55"/>
      <c r="G447" s="31" t="s">
        <v>131</v>
      </c>
      <c r="H447" s="99">
        <v>35.700000000000003</v>
      </c>
      <c r="I447" s="116">
        <f t="shared" si="13"/>
        <v>35.700000000000003</v>
      </c>
      <c r="J447" s="113"/>
      <c r="K447" s="130"/>
    </row>
    <row r="448" spans="1:11" ht="28.5" x14ac:dyDescent="0.2">
      <c r="A448" s="119">
        <v>431</v>
      </c>
      <c r="B448" s="32" t="s">
        <v>10</v>
      </c>
      <c r="C448" s="32" t="s">
        <v>992</v>
      </c>
      <c r="D448" s="32" t="s">
        <v>994</v>
      </c>
      <c r="E448" s="31" t="s">
        <v>991</v>
      </c>
      <c r="F448" s="55"/>
      <c r="G448" s="31" t="s">
        <v>131</v>
      </c>
      <c r="H448" s="99">
        <v>35.700000000000003</v>
      </c>
      <c r="I448" s="116">
        <f t="shared" si="13"/>
        <v>35.700000000000003</v>
      </c>
      <c r="J448" s="113"/>
      <c r="K448" s="130"/>
    </row>
    <row r="449" spans="1:11" ht="28.5" x14ac:dyDescent="0.2">
      <c r="A449" s="119">
        <v>432</v>
      </c>
      <c r="B449" s="32" t="s">
        <v>10</v>
      </c>
      <c r="C449" s="32" t="s">
        <v>992</v>
      </c>
      <c r="D449" s="32" t="s">
        <v>995</v>
      </c>
      <c r="E449" s="31" t="s">
        <v>991</v>
      </c>
      <c r="F449" s="55"/>
      <c r="G449" s="31" t="s">
        <v>131</v>
      </c>
      <c r="H449" s="99">
        <v>35.700000000000003</v>
      </c>
      <c r="I449" s="116">
        <f t="shared" si="13"/>
        <v>35.700000000000003</v>
      </c>
      <c r="J449" s="113"/>
      <c r="K449" s="130"/>
    </row>
    <row r="450" spans="1:11" ht="28.5" x14ac:dyDescent="0.2">
      <c r="A450" s="119">
        <v>433</v>
      </c>
      <c r="B450" s="32" t="s">
        <v>10</v>
      </c>
      <c r="C450" s="32" t="s">
        <v>992</v>
      </c>
      <c r="D450" s="32" t="s">
        <v>996</v>
      </c>
      <c r="E450" s="31" t="s">
        <v>991</v>
      </c>
      <c r="F450" s="55"/>
      <c r="G450" s="31" t="s">
        <v>131</v>
      </c>
      <c r="H450" s="99">
        <v>35.700000000000003</v>
      </c>
      <c r="I450" s="116">
        <f t="shared" si="13"/>
        <v>35.700000000000003</v>
      </c>
      <c r="J450" s="113"/>
      <c r="K450" s="130"/>
    </row>
    <row r="451" spans="1:11" ht="28.5" x14ac:dyDescent="0.2">
      <c r="A451" s="119">
        <v>434</v>
      </c>
      <c r="B451" s="32" t="s">
        <v>10</v>
      </c>
      <c r="C451" s="32" t="s">
        <v>992</v>
      </c>
      <c r="D451" s="32" t="s">
        <v>997</v>
      </c>
      <c r="E451" s="31" t="s">
        <v>991</v>
      </c>
      <c r="F451" s="55"/>
      <c r="G451" s="31" t="s">
        <v>131</v>
      </c>
      <c r="H451" s="99">
        <v>35.700000000000003</v>
      </c>
      <c r="I451" s="116">
        <f t="shared" si="13"/>
        <v>35.700000000000003</v>
      </c>
      <c r="J451" s="113"/>
      <c r="K451" s="130"/>
    </row>
    <row r="452" spans="1:11" ht="71.25" x14ac:dyDescent="0.2">
      <c r="A452" s="119">
        <v>435</v>
      </c>
      <c r="B452" s="32" t="s">
        <v>10</v>
      </c>
      <c r="C452" s="32" t="s">
        <v>992</v>
      </c>
      <c r="D452" s="32" t="s">
        <v>998</v>
      </c>
      <c r="E452" s="31" t="s">
        <v>991</v>
      </c>
      <c r="F452" s="55" t="s">
        <v>1240</v>
      </c>
      <c r="G452" s="31" t="s">
        <v>131</v>
      </c>
      <c r="H452" s="99">
        <v>56.70000000000001</v>
      </c>
      <c r="I452" s="116">
        <f t="shared" si="13"/>
        <v>56.70000000000001</v>
      </c>
      <c r="J452" s="113"/>
      <c r="K452" s="130"/>
    </row>
    <row r="453" spans="1:11" ht="28.5" x14ac:dyDescent="0.2">
      <c r="A453" s="119">
        <v>436</v>
      </c>
      <c r="B453" s="32" t="s">
        <v>10</v>
      </c>
      <c r="C453" s="32" t="s">
        <v>992</v>
      </c>
      <c r="D453" s="32" t="s">
        <v>999</v>
      </c>
      <c r="E453" s="31" t="s">
        <v>991</v>
      </c>
      <c r="F453" s="55"/>
      <c r="G453" s="31" t="s">
        <v>131</v>
      </c>
      <c r="H453" s="99">
        <v>41.580000000000005</v>
      </c>
      <c r="I453" s="116">
        <f t="shared" si="13"/>
        <v>41.580000000000005</v>
      </c>
      <c r="J453" s="113"/>
      <c r="K453" s="130"/>
    </row>
    <row r="454" spans="1:11" ht="28.5" x14ac:dyDescent="0.2">
      <c r="A454" s="119">
        <v>437</v>
      </c>
      <c r="B454" s="32" t="s">
        <v>10</v>
      </c>
      <c r="C454" s="32" t="s">
        <v>992</v>
      </c>
      <c r="D454" s="32" t="s">
        <v>1000</v>
      </c>
      <c r="E454" s="31" t="s">
        <v>991</v>
      </c>
      <c r="F454" s="55"/>
      <c r="G454" s="31" t="s">
        <v>131</v>
      </c>
      <c r="H454" s="99">
        <v>64.810200000000009</v>
      </c>
      <c r="I454" s="116">
        <f t="shared" si="13"/>
        <v>64.810200000000009</v>
      </c>
      <c r="J454" s="113"/>
      <c r="K454" s="130"/>
    </row>
    <row r="455" spans="1:11" ht="42.75" x14ac:dyDescent="0.2">
      <c r="A455" s="119">
        <v>438</v>
      </c>
      <c r="B455" s="32" t="s">
        <v>10</v>
      </c>
      <c r="C455" s="32" t="s">
        <v>992</v>
      </c>
      <c r="D455" s="32" t="s">
        <v>1001</v>
      </c>
      <c r="E455" s="31" t="s">
        <v>991</v>
      </c>
      <c r="F455" s="55"/>
      <c r="G455" s="31" t="s">
        <v>131</v>
      </c>
      <c r="H455" s="99">
        <v>94.227000000000004</v>
      </c>
      <c r="I455" s="116">
        <f t="shared" si="13"/>
        <v>94.227000000000004</v>
      </c>
      <c r="J455" s="113"/>
      <c r="K455" s="130"/>
    </row>
    <row r="456" spans="1:11" ht="28.5" x14ac:dyDescent="0.2">
      <c r="A456" s="119">
        <v>439</v>
      </c>
      <c r="B456" s="32" t="s">
        <v>10</v>
      </c>
      <c r="C456" s="32" t="s">
        <v>992</v>
      </c>
      <c r="D456" s="32" t="s">
        <v>1006</v>
      </c>
      <c r="E456" s="42" t="s">
        <v>1004</v>
      </c>
      <c r="F456" s="55"/>
      <c r="G456" s="31" t="s">
        <v>131</v>
      </c>
      <c r="H456" s="99">
        <v>46.2</v>
      </c>
      <c r="I456" s="116">
        <f t="shared" si="13"/>
        <v>46.2</v>
      </c>
      <c r="J456" s="113"/>
      <c r="K456" s="130"/>
    </row>
    <row r="457" spans="1:11" ht="28.5" x14ac:dyDescent="0.2">
      <c r="A457" s="119">
        <v>440</v>
      </c>
      <c r="B457" s="32" t="s">
        <v>10</v>
      </c>
      <c r="C457" s="32" t="s">
        <v>992</v>
      </c>
      <c r="D457" s="32" t="s">
        <v>1007</v>
      </c>
      <c r="E457" s="42" t="s">
        <v>1004</v>
      </c>
      <c r="F457" s="55"/>
      <c r="G457" s="31" t="s">
        <v>131</v>
      </c>
      <c r="H457" s="99">
        <v>46.2</v>
      </c>
      <c r="I457" s="116">
        <f t="shared" si="13"/>
        <v>46.2</v>
      </c>
      <c r="J457" s="113"/>
      <c r="K457" s="130"/>
    </row>
    <row r="458" spans="1:11" ht="28.5" x14ac:dyDescent="0.2">
      <c r="A458" s="119">
        <v>441</v>
      </c>
      <c r="B458" s="32" t="s">
        <v>10</v>
      </c>
      <c r="C458" s="32" t="s">
        <v>992</v>
      </c>
      <c r="D458" s="32" t="s">
        <v>1008</v>
      </c>
      <c r="E458" s="42" t="s">
        <v>1004</v>
      </c>
      <c r="F458" s="55"/>
      <c r="G458" s="31" t="s">
        <v>131</v>
      </c>
      <c r="H458" s="99">
        <v>46.2</v>
      </c>
      <c r="I458" s="116">
        <f t="shared" si="13"/>
        <v>46.2</v>
      </c>
      <c r="J458" s="113"/>
      <c r="K458" s="130"/>
    </row>
    <row r="459" spans="1:11" ht="28.5" x14ac:dyDescent="0.2">
      <c r="A459" s="119">
        <v>442</v>
      </c>
      <c r="B459" s="32" t="s">
        <v>10</v>
      </c>
      <c r="C459" s="32" t="s">
        <v>992</v>
      </c>
      <c r="D459" s="32" t="s">
        <v>1009</v>
      </c>
      <c r="E459" s="42" t="s">
        <v>1004</v>
      </c>
      <c r="F459" s="55"/>
      <c r="G459" s="31" t="s">
        <v>131</v>
      </c>
      <c r="H459" s="99">
        <v>46.2</v>
      </c>
      <c r="I459" s="116">
        <f t="shared" si="13"/>
        <v>46.2</v>
      </c>
      <c r="J459" s="113"/>
      <c r="K459" s="130"/>
    </row>
    <row r="460" spans="1:11" ht="28.5" x14ac:dyDescent="0.2">
      <c r="A460" s="119">
        <v>443</v>
      </c>
      <c r="B460" s="32" t="s">
        <v>10</v>
      </c>
      <c r="C460" s="32" t="s">
        <v>992</v>
      </c>
      <c r="D460" s="32" t="s">
        <v>1010</v>
      </c>
      <c r="E460" s="42" t="s">
        <v>1004</v>
      </c>
      <c r="F460" s="55"/>
      <c r="G460" s="31" t="s">
        <v>131</v>
      </c>
      <c r="H460" s="99">
        <v>46.2</v>
      </c>
      <c r="I460" s="116">
        <f t="shared" si="13"/>
        <v>46.2</v>
      </c>
      <c r="J460" s="113"/>
      <c r="K460" s="130"/>
    </row>
    <row r="461" spans="1:11" ht="114" x14ac:dyDescent="0.2">
      <c r="A461" s="119">
        <v>444</v>
      </c>
      <c r="B461" s="32" t="s">
        <v>10</v>
      </c>
      <c r="C461" s="32" t="s">
        <v>992</v>
      </c>
      <c r="D461" s="32" t="s">
        <v>1011</v>
      </c>
      <c r="E461" s="42" t="s">
        <v>1004</v>
      </c>
      <c r="F461" s="55" t="s">
        <v>1241</v>
      </c>
      <c r="G461" s="31" t="s">
        <v>131</v>
      </c>
      <c r="H461" s="99">
        <v>46.708200000000005</v>
      </c>
      <c r="I461" s="116">
        <f t="shared" si="13"/>
        <v>46.708200000000005</v>
      </c>
      <c r="J461" s="113"/>
      <c r="K461" s="130"/>
    </row>
    <row r="462" spans="1:11" ht="28.5" x14ac:dyDescent="0.2">
      <c r="A462" s="119">
        <v>445</v>
      </c>
      <c r="B462" s="32" t="s">
        <v>10</v>
      </c>
      <c r="C462" s="32" t="s">
        <v>992</v>
      </c>
      <c r="D462" s="32" t="s">
        <v>1012</v>
      </c>
      <c r="E462" s="42" t="s">
        <v>1004</v>
      </c>
      <c r="F462" s="55"/>
      <c r="G462" s="31" t="s">
        <v>131</v>
      </c>
      <c r="H462" s="99">
        <v>53.003999999999998</v>
      </c>
      <c r="I462" s="116">
        <f t="shared" si="13"/>
        <v>53.003999999999998</v>
      </c>
      <c r="J462" s="113"/>
      <c r="K462" s="130"/>
    </row>
    <row r="463" spans="1:11" ht="28.5" x14ac:dyDescent="0.2">
      <c r="A463" s="119">
        <v>446</v>
      </c>
      <c r="B463" s="32" t="s">
        <v>10</v>
      </c>
      <c r="C463" s="32" t="s">
        <v>992</v>
      </c>
      <c r="D463" s="32" t="s">
        <v>1013</v>
      </c>
      <c r="E463" s="42" t="s">
        <v>1004</v>
      </c>
      <c r="F463" s="55"/>
      <c r="G463" s="31" t="s">
        <v>131</v>
      </c>
      <c r="H463" s="99">
        <v>53.003999999999998</v>
      </c>
      <c r="I463" s="116">
        <f t="shared" si="13"/>
        <v>53.003999999999998</v>
      </c>
      <c r="J463" s="113"/>
      <c r="K463" s="130"/>
    </row>
    <row r="464" spans="1:11" ht="42.75" x14ac:dyDescent="0.2">
      <c r="A464" s="119">
        <v>447</v>
      </c>
      <c r="B464" s="32" t="s">
        <v>10</v>
      </c>
      <c r="C464" s="32" t="s">
        <v>1014</v>
      </c>
      <c r="D464" s="32" t="s">
        <v>1015</v>
      </c>
      <c r="E464" s="31"/>
      <c r="F464" s="55"/>
      <c r="G464" s="31" t="s">
        <v>241</v>
      </c>
      <c r="H464" s="99">
        <v>50.494500000000016</v>
      </c>
      <c r="I464" s="116">
        <f t="shared" si="13"/>
        <v>50.494500000000016</v>
      </c>
      <c r="J464" s="113"/>
      <c r="K464" s="130"/>
    </row>
    <row r="465" spans="1:11" x14ac:dyDescent="0.2">
      <c r="A465" s="119">
        <v>448</v>
      </c>
      <c r="B465" s="32" t="s">
        <v>10</v>
      </c>
      <c r="C465" s="32" t="s">
        <v>1124</v>
      </c>
      <c r="D465" s="32" t="s">
        <v>1125</v>
      </c>
      <c r="E465" s="42"/>
      <c r="F465" s="55"/>
      <c r="G465" s="31" t="s">
        <v>131</v>
      </c>
      <c r="H465" s="99">
        <v>3.5070000000000001</v>
      </c>
      <c r="I465" s="116">
        <f t="shared" si="13"/>
        <v>3.5070000000000001</v>
      </c>
      <c r="J465" s="113"/>
      <c r="K465" s="130"/>
    </row>
    <row r="466" spans="1:11" ht="28.5" x14ac:dyDescent="0.2">
      <c r="A466" s="119">
        <v>449</v>
      </c>
      <c r="B466" s="32" t="s">
        <v>10</v>
      </c>
      <c r="C466" s="32" t="s">
        <v>1126</v>
      </c>
      <c r="D466" s="32" t="s">
        <v>1127</v>
      </c>
      <c r="E466" s="42"/>
      <c r="F466" s="55"/>
      <c r="G466" s="31" t="s">
        <v>131</v>
      </c>
      <c r="H466" s="99">
        <v>234.41431034482758</v>
      </c>
      <c r="I466" s="116">
        <f t="shared" si="13"/>
        <v>234.41431034482758</v>
      </c>
      <c r="J466" s="113"/>
      <c r="K466" s="130"/>
    </row>
    <row r="467" spans="1:11" x14ac:dyDescent="0.2">
      <c r="A467" s="119">
        <v>450</v>
      </c>
      <c r="B467" s="32" t="s">
        <v>10</v>
      </c>
      <c r="C467" s="32" t="s">
        <v>1128</v>
      </c>
      <c r="D467" s="32" t="s">
        <v>1128</v>
      </c>
      <c r="E467" s="42"/>
      <c r="F467" s="55"/>
      <c r="G467" s="31" t="s">
        <v>131</v>
      </c>
      <c r="H467" s="99">
        <v>2.5836206896551737</v>
      </c>
      <c r="I467" s="116">
        <f t="shared" si="13"/>
        <v>2.5836206896551737</v>
      </c>
      <c r="J467" s="113"/>
      <c r="K467" s="130"/>
    </row>
    <row r="468" spans="1:11" ht="28.5" x14ac:dyDescent="0.2">
      <c r="A468" s="119">
        <v>451</v>
      </c>
      <c r="B468" s="32" t="s">
        <v>10</v>
      </c>
      <c r="C468" s="32" t="s">
        <v>1129</v>
      </c>
      <c r="D468" s="32" t="s">
        <v>1130</v>
      </c>
      <c r="E468" s="42"/>
      <c r="F468" s="55"/>
      <c r="G468" s="31" t="s">
        <v>131</v>
      </c>
      <c r="H468" s="99">
        <v>1.7270689655172415</v>
      </c>
      <c r="I468" s="116">
        <f t="shared" si="13"/>
        <v>1.7270689655172415</v>
      </c>
      <c r="J468" s="113"/>
      <c r="K468" s="130"/>
    </row>
    <row r="469" spans="1:11" ht="28.5" x14ac:dyDescent="0.2">
      <c r="A469" s="119">
        <v>452</v>
      </c>
      <c r="B469" s="32" t="s">
        <v>10</v>
      </c>
      <c r="C469" s="32" t="s">
        <v>1131</v>
      </c>
      <c r="D469" s="32" t="s">
        <v>1132</v>
      </c>
      <c r="E469" s="42"/>
      <c r="F469" s="55"/>
      <c r="G469" s="31" t="s">
        <v>131</v>
      </c>
      <c r="H469" s="99">
        <v>2.784310344827587</v>
      </c>
      <c r="I469" s="116">
        <f t="shared" si="13"/>
        <v>2.784310344827587</v>
      </c>
      <c r="J469" s="113"/>
      <c r="K469" s="130"/>
    </row>
    <row r="470" spans="1:11" x14ac:dyDescent="0.2">
      <c r="A470" s="119">
        <v>453</v>
      </c>
      <c r="B470" s="32" t="s">
        <v>10</v>
      </c>
      <c r="C470" s="32" t="s">
        <v>1133</v>
      </c>
      <c r="D470" s="32" t="s">
        <v>1133</v>
      </c>
      <c r="E470" s="42"/>
      <c r="F470" s="55"/>
      <c r="G470" s="31" t="s">
        <v>131</v>
      </c>
      <c r="H470" s="99">
        <v>94.114396551724141</v>
      </c>
      <c r="I470" s="116">
        <f t="shared" si="13"/>
        <v>94.114396551724141</v>
      </c>
      <c r="J470" s="113"/>
      <c r="K470" s="130"/>
    </row>
    <row r="471" spans="1:11" x14ac:dyDescent="0.2">
      <c r="A471" s="119">
        <v>454</v>
      </c>
      <c r="B471" s="32" t="s">
        <v>10</v>
      </c>
      <c r="C471" s="32" t="s">
        <v>1134</v>
      </c>
      <c r="D471" s="32" t="s">
        <v>1135</v>
      </c>
      <c r="E471" s="42"/>
      <c r="F471" s="55"/>
      <c r="G471" s="31" t="s">
        <v>131</v>
      </c>
      <c r="H471" s="99">
        <v>210.35482758620697</v>
      </c>
      <c r="I471" s="116">
        <f t="shared" si="13"/>
        <v>210.35482758620697</v>
      </c>
      <c r="J471" s="113"/>
      <c r="K471" s="130"/>
    </row>
    <row r="472" spans="1:11" ht="15" thickBot="1" x14ac:dyDescent="0.25">
      <c r="A472" s="119">
        <v>455</v>
      </c>
      <c r="B472" s="32" t="s">
        <v>10</v>
      </c>
      <c r="C472" s="105" t="s">
        <v>1023</v>
      </c>
      <c r="D472" s="105" t="s">
        <v>1023</v>
      </c>
      <c r="E472" s="125"/>
      <c r="F472" s="55"/>
      <c r="G472" s="106" t="s">
        <v>131</v>
      </c>
      <c r="H472" s="99">
        <v>281.62810344827591</v>
      </c>
      <c r="I472" s="122">
        <f t="shared" si="13"/>
        <v>281.62810344827591</v>
      </c>
      <c r="J472" s="114"/>
      <c r="K472" s="131"/>
    </row>
    <row r="473" spans="1:11" ht="37.5" customHeight="1" thickBot="1" x14ac:dyDescent="0.25">
      <c r="A473" s="170" t="s">
        <v>18</v>
      </c>
      <c r="B473" s="171"/>
      <c r="C473" s="171"/>
      <c r="D473" s="171"/>
      <c r="E473" s="171"/>
      <c r="F473" s="171"/>
      <c r="G473" s="171"/>
      <c r="H473" s="171"/>
      <c r="I473" s="98"/>
      <c r="J473" s="96"/>
      <c r="K473" s="111"/>
    </row>
    <row r="474" spans="1:11" ht="65.25" customHeight="1" thickBot="1" x14ac:dyDescent="0.25">
      <c r="A474" s="175" t="s">
        <v>89</v>
      </c>
      <c r="B474" s="173"/>
      <c r="C474" s="173"/>
      <c r="D474" s="173"/>
      <c r="E474" s="173"/>
      <c r="F474" s="173"/>
      <c r="G474" s="173"/>
      <c r="H474" s="174"/>
      <c r="I474" s="251"/>
      <c r="J474" s="110">
        <v>0.06</v>
      </c>
      <c r="K474" s="160">
        <f>J474*I474</f>
        <v>0</v>
      </c>
    </row>
    <row r="475" spans="1:11" x14ac:dyDescent="0.2">
      <c r="A475" s="119">
        <v>456</v>
      </c>
      <c r="B475" s="31" t="s">
        <v>23</v>
      </c>
      <c r="C475" s="32" t="s">
        <v>603</v>
      </c>
      <c r="D475" s="32" t="s">
        <v>604</v>
      </c>
      <c r="E475" s="31"/>
      <c r="F475" s="55"/>
      <c r="G475" s="31" t="s">
        <v>131</v>
      </c>
      <c r="H475" s="99">
        <v>3.3180000000000005</v>
      </c>
      <c r="I475" s="116">
        <f t="shared" ref="I475:I506" si="14">(1-$I$474)*H475</f>
        <v>3.3180000000000005</v>
      </c>
      <c r="J475" s="113"/>
      <c r="K475" s="130"/>
    </row>
    <row r="476" spans="1:11" ht="28.5" x14ac:dyDescent="0.2">
      <c r="A476" s="119">
        <v>457</v>
      </c>
      <c r="B476" s="32" t="s">
        <v>21</v>
      </c>
      <c r="C476" s="31" t="s">
        <v>458</v>
      </c>
      <c r="D476" s="31" t="s">
        <v>459</v>
      </c>
      <c r="E476" s="31"/>
      <c r="F476" s="55"/>
      <c r="G476" s="31" t="s">
        <v>131</v>
      </c>
      <c r="H476" s="99">
        <v>25.200000000000003</v>
      </c>
      <c r="I476" s="116">
        <f t="shared" si="14"/>
        <v>25.200000000000003</v>
      </c>
      <c r="J476" s="113"/>
      <c r="K476" s="130"/>
    </row>
    <row r="477" spans="1:11" x14ac:dyDescent="0.2">
      <c r="A477" s="119">
        <v>458</v>
      </c>
      <c r="B477" s="32" t="s">
        <v>21</v>
      </c>
      <c r="C477" s="31" t="s">
        <v>460</v>
      </c>
      <c r="D477" s="31" t="s">
        <v>461</v>
      </c>
      <c r="E477" s="31"/>
      <c r="F477" s="55"/>
      <c r="G477" s="31" t="s">
        <v>131</v>
      </c>
      <c r="H477" s="99">
        <v>9.4500000000000011</v>
      </c>
      <c r="I477" s="116">
        <f t="shared" si="14"/>
        <v>9.4500000000000011</v>
      </c>
      <c r="J477" s="113"/>
      <c r="K477" s="130"/>
    </row>
    <row r="478" spans="1:11" x14ac:dyDescent="0.2">
      <c r="A478" s="119">
        <v>459</v>
      </c>
      <c r="B478" s="32" t="s">
        <v>21</v>
      </c>
      <c r="C478" s="31" t="s">
        <v>462</v>
      </c>
      <c r="D478" s="31" t="s">
        <v>463</v>
      </c>
      <c r="E478" s="31"/>
      <c r="F478" s="55"/>
      <c r="G478" s="31" t="s">
        <v>131</v>
      </c>
      <c r="H478" s="99">
        <v>11.755800000000001</v>
      </c>
      <c r="I478" s="116">
        <f t="shared" si="14"/>
        <v>11.755800000000001</v>
      </c>
      <c r="J478" s="113"/>
      <c r="K478" s="130"/>
    </row>
    <row r="479" spans="1:11" x14ac:dyDescent="0.2">
      <c r="A479" s="119">
        <v>460</v>
      </c>
      <c r="B479" s="32" t="s">
        <v>21</v>
      </c>
      <c r="C479" s="31" t="s">
        <v>464</v>
      </c>
      <c r="D479" s="31" t="s">
        <v>465</v>
      </c>
      <c r="E479" s="31"/>
      <c r="F479" s="55"/>
      <c r="G479" s="31" t="s">
        <v>131</v>
      </c>
      <c r="H479" s="99">
        <v>18.0075</v>
      </c>
      <c r="I479" s="116">
        <f t="shared" si="14"/>
        <v>18.0075</v>
      </c>
      <c r="J479" s="113"/>
      <c r="K479" s="130"/>
    </row>
    <row r="480" spans="1:11" x14ac:dyDescent="0.2">
      <c r="A480" s="119">
        <v>461</v>
      </c>
      <c r="B480" s="32" t="s">
        <v>21</v>
      </c>
      <c r="C480" s="31" t="s">
        <v>466</v>
      </c>
      <c r="D480" s="31" t="s">
        <v>467</v>
      </c>
      <c r="E480" s="31"/>
      <c r="F480" s="55"/>
      <c r="G480" s="31" t="s">
        <v>131</v>
      </c>
      <c r="H480" s="99">
        <v>2.5158000000000005</v>
      </c>
      <c r="I480" s="116">
        <f t="shared" si="14"/>
        <v>2.5158000000000005</v>
      </c>
      <c r="J480" s="113"/>
      <c r="K480" s="130"/>
    </row>
    <row r="481" spans="1:11" x14ac:dyDescent="0.2">
      <c r="A481" s="119">
        <v>462</v>
      </c>
      <c r="B481" s="32" t="s">
        <v>21</v>
      </c>
      <c r="C481" s="31" t="s">
        <v>468</v>
      </c>
      <c r="D481" s="31" t="s">
        <v>469</v>
      </c>
      <c r="E481" s="31"/>
      <c r="F481" s="55"/>
      <c r="G481" s="31" t="s">
        <v>131</v>
      </c>
      <c r="H481" s="99">
        <v>2.9358000000000004</v>
      </c>
      <c r="I481" s="116">
        <f t="shared" si="14"/>
        <v>2.9358000000000004</v>
      </c>
      <c r="J481" s="113"/>
      <c r="K481" s="130"/>
    </row>
    <row r="482" spans="1:11" x14ac:dyDescent="0.2">
      <c r="A482" s="119">
        <v>463</v>
      </c>
      <c r="B482" s="32" t="s">
        <v>21</v>
      </c>
      <c r="C482" s="31" t="s">
        <v>470</v>
      </c>
      <c r="D482" s="31" t="s">
        <v>471</v>
      </c>
      <c r="E482" s="31"/>
      <c r="F482" s="55"/>
      <c r="G482" s="31" t="s">
        <v>131</v>
      </c>
      <c r="H482" s="99">
        <v>6.1110000000000015</v>
      </c>
      <c r="I482" s="116">
        <f t="shared" si="14"/>
        <v>6.1110000000000015</v>
      </c>
      <c r="J482" s="113"/>
      <c r="K482" s="130"/>
    </row>
    <row r="483" spans="1:11" x14ac:dyDescent="0.2">
      <c r="A483" s="119">
        <v>464</v>
      </c>
      <c r="B483" s="32" t="s">
        <v>21</v>
      </c>
      <c r="C483" s="31" t="s">
        <v>472</v>
      </c>
      <c r="D483" s="31" t="s">
        <v>473</v>
      </c>
      <c r="E483" s="31"/>
      <c r="F483" s="55"/>
      <c r="G483" s="31" t="s">
        <v>131</v>
      </c>
      <c r="H483" s="99">
        <v>5.0358000000000001</v>
      </c>
      <c r="I483" s="116">
        <f t="shared" si="14"/>
        <v>5.0358000000000001</v>
      </c>
      <c r="J483" s="113"/>
      <c r="K483" s="130"/>
    </row>
    <row r="484" spans="1:11" ht="28.5" x14ac:dyDescent="0.2">
      <c r="A484" s="119">
        <v>465</v>
      </c>
      <c r="B484" s="32" t="s">
        <v>21</v>
      </c>
      <c r="C484" s="32" t="s">
        <v>474</v>
      </c>
      <c r="D484" s="32" t="s">
        <v>475</v>
      </c>
      <c r="E484" s="31"/>
      <c r="F484" s="55" t="s">
        <v>1242</v>
      </c>
      <c r="G484" s="31" t="s">
        <v>131</v>
      </c>
      <c r="H484" s="99">
        <v>7.5558000000000014</v>
      </c>
      <c r="I484" s="116">
        <f t="shared" si="14"/>
        <v>7.5558000000000014</v>
      </c>
      <c r="J484" s="113"/>
      <c r="K484" s="130"/>
    </row>
    <row r="485" spans="1:11" ht="28.5" x14ac:dyDescent="0.2">
      <c r="A485" s="119">
        <v>466</v>
      </c>
      <c r="B485" s="32" t="s">
        <v>21</v>
      </c>
      <c r="C485" s="32" t="s">
        <v>476</v>
      </c>
      <c r="D485" s="32" t="s">
        <v>477</v>
      </c>
      <c r="E485" s="31"/>
      <c r="F485" s="55" t="s">
        <v>1243</v>
      </c>
      <c r="G485" s="31" t="s">
        <v>131</v>
      </c>
      <c r="H485" s="99">
        <v>9.2358000000000011</v>
      </c>
      <c r="I485" s="116">
        <f t="shared" si="14"/>
        <v>9.2358000000000011</v>
      </c>
      <c r="J485" s="113"/>
      <c r="K485" s="130"/>
    </row>
    <row r="486" spans="1:11" ht="28.5" x14ac:dyDescent="0.2">
      <c r="A486" s="119">
        <v>467</v>
      </c>
      <c r="B486" s="32" t="s">
        <v>21</v>
      </c>
      <c r="C486" s="32" t="s">
        <v>478</v>
      </c>
      <c r="D486" s="32" t="s">
        <v>479</v>
      </c>
      <c r="E486" s="31"/>
      <c r="F486" s="55" t="s">
        <v>1244</v>
      </c>
      <c r="G486" s="31" t="s">
        <v>131</v>
      </c>
      <c r="H486" s="99">
        <v>25.200000000000003</v>
      </c>
      <c r="I486" s="116">
        <f t="shared" si="14"/>
        <v>25.200000000000003</v>
      </c>
      <c r="J486" s="113"/>
      <c r="K486" s="130"/>
    </row>
    <row r="487" spans="1:11" ht="28.5" x14ac:dyDescent="0.2">
      <c r="A487" s="119">
        <v>468</v>
      </c>
      <c r="B487" s="32" t="s">
        <v>21</v>
      </c>
      <c r="C487" s="32" t="s">
        <v>5</v>
      </c>
      <c r="D487" s="32" t="s">
        <v>480</v>
      </c>
      <c r="E487" s="31"/>
      <c r="F487" s="55"/>
      <c r="G487" s="31" t="s">
        <v>131</v>
      </c>
      <c r="H487" s="99">
        <v>16.795800000000003</v>
      </c>
      <c r="I487" s="116">
        <f t="shared" si="14"/>
        <v>16.795800000000003</v>
      </c>
      <c r="J487" s="113"/>
      <c r="K487" s="130"/>
    </row>
    <row r="488" spans="1:11" ht="28.5" x14ac:dyDescent="0.2">
      <c r="A488" s="119">
        <v>469</v>
      </c>
      <c r="B488" s="32" t="s">
        <v>21</v>
      </c>
      <c r="C488" s="32" t="s">
        <v>481</v>
      </c>
      <c r="D488" s="32" t="s">
        <v>475</v>
      </c>
      <c r="E488" s="31"/>
      <c r="F488" s="55" t="s">
        <v>1242</v>
      </c>
      <c r="G488" s="31" t="s">
        <v>131</v>
      </c>
      <c r="H488" s="99">
        <v>11.1258</v>
      </c>
      <c r="I488" s="116">
        <f t="shared" si="14"/>
        <v>11.1258</v>
      </c>
      <c r="J488" s="113"/>
      <c r="K488" s="130"/>
    </row>
    <row r="489" spans="1:11" ht="28.5" x14ac:dyDescent="0.2">
      <c r="A489" s="119">
        <v>470</v>
      </c>
      <c r="B489" s="32" t="s">
        <v>21</v>
      </c>
      <c r="C489" s="32" t="s">
        <v>482</v>
      </c>
      <c r="D489" s="32" t="s">
        <v>477</v>
      </c>
      <c r="E489" s="31"/>
      <c r="F489" s="55" t="s">
        <v>1243</v>
      </c>
      <c r="G489" s="31" t="s">
        <v>131</v>
      </c>
      <c r="H489" s="99">
        <v>14.065800000000001</v>
      </c>
      <c r="I489" s="116">
        <f t="shared" si="14"/>
        <v>14.065800000000001</v>
      </c>
      <c r="J489" s="113"/>
      <c r="K489" s="130"/>
    </row>
    <row r="490" spans="1:11" ht="28.5" x14ac:dyDescent="0.2">
      <c r="A490" s="119">
        <v>471</v>
      </c>
      <c r="B490" s="32" t="s">
        <v>21</v>
      </c>
      <c r="C490" s="32" t="s">
        <v>483</v>
      </c>
      <c r="D490" s="32" t="s">
        <v>479</v>
      </c>
      <c r="E490" s="31"/>
      <c r="F490" s="55" t="s">
        <v>1244</v>
      </c>
      <c r="G490" s="31" t="s">
        <v>131</v>
      </c>
      <c r="H490" s="99">
        <v>24.360000000000003</v>
      </c>
      <c r="I490" s="116">
        <f t="shared" si="14"/>
        <v>24.360000000000003</v>
      </c>
      <c r="J490" s="113"/>
      <c r="K490" s="130"/>
    </row>
    <row r="491" spans="1:11" x14ac:dyDescent="0.2">
      <c r="A491" s="119">
        <v>472</v>
      </c>
      <c r="B491" s="32" t="s">
        <v>21</v>
      </c>
      <c r="C491" s="32" t="s">
        <v>484</v>
      </c>
      <c r="D491" s="32" t="s">
        <v>485</v>
      </c>
      <c r="E491" s="31"/>
      <c r="F491" s="55"/>
      <c r="G491" s="31" t="s">
        <v>131</v>
      </c>
      <c r="H491" s="99">
        <v>18.900000000000002</v>
      </c>
      <c r="I491" s="116">
        <f t="shared" si="14"/>
        <v>18.900000000000002</v>
      </c>
      <c r="J491" s="113"/>
      <c r="K491" s="130"/>
    </row>
    <row r="492" spans="1:11" ht="57" x14ac:dyDescent="0.2">
      <c r="A492" s="119">
        <v>473</v>
      </c>
      <c r="B492" s="32" t="s">
        <v>21</v>
      </c>
      <c r="C492" s="31" t="s">
        <v>486</v>
      </c>
      <c r="D492" s="31" t="s">
        <v>487</v>
      </c>
      <c r="E492" s="31"/>
      <c r="F492" s="55" t="s">
        <v>1245</v>
      </c>
      <c r="G492" s="31" t="s">
        <v>134</v>
      </c>
      <c r="H492" s="99">
        <v>13.440000000000001</v>
      </c>
      <c r="I492" s="116">
        <f t="shared" si="14"/>
        <v>13.440000000000001</v>
      </c>
      <c r="J492" s="113"/>
      <c r="K492" s="130"/>
    </row>
    <row r="493" spans="1:11" ht="71.25" x14ac:dyDescent="0.2">
      <c r="A493" s="119">
        <v>474</v>
      </c>
      <c r="B493" s="32" t="s">
        <v>24</v>
      </c>
      <c r="C493" s="32" t="s">
        <v>601</v>
      </c>
      <c r="D493" s="32" t="s">
        <v>602</v>
      </c>
      <c r="E493" s="31"/>
      <c r="F493" s="55"/>
      <c r="G493" s="31" t="s">
        <v>131</v>
      </c>
      <c r="H493" s="99">
        <v>3.9774000000000007</v>
      </c>
      <c r="I493" s="116">
        <f t="shared" si="14"/>
        <v>3.9774000000000007</v>
      </c>
      <c r="J493" s="113"/>
      <c r="K493" s="130"/>
    </row>
    <row r="494" spans="1:11" ht="42.75" x14ac:dyDescent="0.2">
      <c r="A494" s="119">
        <v>475</v>
      </c>
      <c r="B494" s="32" t="s">
        <v>26</v>
      </c>
      <c r="C494" s="32" t="s">
        <v>605</v>
      </c>
      <c r="D494" s="32" t="s">
        <v>606</v>
      </c>
      <c r="E494" s="31"/>
      <c r="F494" s="55"/>
      <c r="G494" s="31" t="s">
        <v>607</v>
      </c>
      <c r="H494" s="99">
        <v>8.82</v>
      </c>
      <c r="I494" s="116">
        <f t="shared" si="14"/>
        <v>8.82</v>
      </c>
      <c r="J494" s="113"/>
      <c r="K494" s="130"/>
    </row>
    <row r="495" spans="1:11" ht="28.5" x14ac:dyDescent="0.2">
      <c r="A495" s="119">
        <v>476</v>
      </c>
      <c r="B495" s="32" t="s">
        <v>28</v>
      </c>
      <c r="C495" s="32" t="s">
        <v>514</v>
      </c>
      <c r="D495" s="32" t="s">
        <v>515</v>
      </c>
      <c r="E495" s="31"/>
      <c r="F495" s="55" t="s">
        <v>1246</v>
      </c>
      <c r="G495" s="31" t="s">
        <v>131</v>
      </c>
      <c r="H495" s="99">
        <v>2.2260000000000004</v>
      </c>
      <c r="I495" s="116">
        <f t="shared" si="14"/>
        <v>2.2260000000000004</v>
      </c>
      <c r="J495" s="113"/>
      <c r="K495" s="130"/>
    </row>
    <row r="496" spans="1:11" ht="42.75" x14ac:dyDescent="0.2">
      <c r="A496" s="119">
        <v>477</v>
      </c>
      <c r="B496" s="32" t="s">
        <v>28</v>
      </c>
      <c r="C496" s="32" t="s">
        <v>514</v>
      </c>
      <c r="D496" s="32" t="s">
        <v>516</v>
      </c>
      <c r="E496" s="31"/>
      <c r="F496" s="55" t="s">
        <v>1246</v>
      </c>
      <c r="G496" s="31" t="s">
        <v>134</v>
      </c>
      <c r="H496" s="99">
        <v>16.380000000000003</v>
      </c>
      <c r="I496" s="116">
        <f t="shared" si="14"/>
        <v>16.380000000000003</v>
      </c>
      <c r="J496" s="113"/>
      <c r="K496" s="130"/>
    </row>
    <row r="497" spans="1:11" ht="28.5" x14ac:dyDescent="0.2">
      <c r="A497" s="119">
        <v>478</v>
      </c>
      <c r="B497" s="32" t="s">
        <v>28</v>
      </c>
      <c r="C497" s="32" t="s">
        <v>517</v>
      </c>
      <c r="D497" s="32" t="s">
        <v>518</v>
      </c>
      <c r="E497" s="31"/>
      <c r="F497" s="55" t="s">
        <v>1247</v>
      </c>
      <c r="G497" s="31" t="s">
        <v>519</v>
      </c>
      <c r="H497" s="99">
        <v>2.1</v>
      </c>
      <c r="I497" s="116">
        <f t="shared" si="14"/>
        <v>2.1</v>
      </c>
      <c r="J497" s="113"/>
      <c r="K497" s="130"/>
    </row>
    <row r="498" spans="1:11" ht="42.75" x14ac:dyDescent="0.2">
      <c r="A498" s="119">
        <v>479</v>
      </c>
      <c r="B498" s="32" t="s">
        <v>28</v>
      </c>
      <c r="C498" s="32" t="s">
        <v>520</v>
      </c>
      <c r="D498" s="32" t="s">
        <v>521</v>
      </c>
      <c r="E498" s="31"/>
      <c r="F498" s="55" t="s">
        <v>1247</v>
      </c>
      <c r="G498" s="31" t="s">
        <v>134</v>
      </c>
      <c r="H498" s="99">
        <v>20.160000000000004</v>
      </c>
      <c r="I498" s="116">
        <f t="shared" si="14"/>
        <v>20.160000000000004</v>
      </c>
      <c r="J498" s="113"/>
      <c r="K498" s="130"/>
    </row>
    <row r="499" spans="1:11" ht="28.5" x14ac:dyDescent="0.2">
      <c r="A499" s="119">
        <v>480</v>
      </c>
      <c r="B499" s="32" t="s">
        <v>28</v>
      </c>
      <c r="C499" s="32" t="s">
        <v>522</v>
      </c>
      <c r="D499" s="32" t="s">
        <v>523</v>
      </c>
      <c r="E499" s="31"/>
      <c r="F499" s="55" t="s">
        <v>1248</v>
      </c>
      <c r="G499" s="31" t="s">
        <v>131</v>
      </c>
      <c r="H499" s="99">
        <v>4.1580000000000004</v>
      </c>
      <c r="I499" s="116">
        <f t="shared" si="14"/>
        <v>4.1580000000000004</v>
      </c>
      <c r="J499" s="113"/>
      <c r="K499" s="130"/>
    </row>
    <row r="500" spans="1:11" ht="42.75" x14ac:dyDescent="0.2">
      <c r="A500" s="119">
        <v>481</v>
      </c>
      <c r="B500" s="32" t="s">
        <v>28</v>
      </c>
      <c r="C500" s="32" t="s">
        <v>524</v>
      </c>
      <c r="D500" s="32" t="s">
        <v>525</v>
      </c>
      <c r="E500" s="31"/>
      <c r="F500" s="55" t="s">
        <v>1247</v>
      </c>
      <c r="G500" s="31" t="s">
        <v>134</v>
      </c>
      <c r="H500" s="99">
        <v>23.1</v>
      </c>
      <c r="I500" s="116">
        <f t="shared" si="14"/>
        <v>23.1</v>
      </c>
      <c r="J500" s="113"/>
      <c r="K500" s="130"/>
    </row>
    <row r="501" spans="1:11" x14ac:dyDescent="0.2">
      <c r="A501" s="119">
        <v>482</v>
      </c>
      <c r="B501" s="32" t="s">
        <v>19</v>
      </c>
      <c r="C501" s="32" t="s">
        <v>538</v>
      </c>
      <c r="D501" s="32" t="s">
        <v>539</v>
      </c>
      <c r="E501" s="31"/>
      <c r="F501" s="55" t="s">
        <v>1249</v>
      </c>
      <c r="G501" s="31" t="s">
        <v>131</v>
      </c>
      <c r="H501" s="99">
        <v>0.77280000000000004</v>
      </c>
      <c r="I501" s="116">
        <f t="shared" si="14"/>
        <v>0.77280000000000004</v>
      </c>
      <c r="J501" s="113"/>
      <c r="K501" s="130"/>
    </row>
    <row r="502" spans="1:11" x14ac:dyDescent="0.2">
      <c r="A502" s="119">
        <v>483</v>
      </c>
      <c r="B502" s="32" t="s">
        <v>19</v>
      </c>
      <c r="C502" s="32" t="s">
        <v>540</v>
      </c>
      <c r="D502" s="32" t="s">
        <v>541</v>
      </c>
      <c r="E502" s="31"/>
      <c r="F502" s="55"/>
      <c r="G502" s="31" t="s">
        <v>131</v>
      </c>
      <c r="H502" s="99">
        <v>0.67116000000000009</v>
      </c>
      <c r="I502" s="116">
        <f t="shared" si="14"/>
        <v>0.67116000000000009</v>
      </c>
      <c r="J502" s="113"/>
      <c r="K502" s="130"/>
    </row>
    <row r="503" spans="1:11" ht="28.5" x14ac:dyDescent="0.2">
      <c r="A503" s="119">
        <v>484</v>
      </c>
      <c r="B503" s="32" t="s">
        <v>19</v>
      </c>
      <c r="C503" s="32" t="s">
        <v>542</v>
      </c>
      <c r="D503" s="32" t="s">
        <v>543</v>
      </c>
      <c r="E503" s="31"/>
      <c r="F503" s="55"/>
      <c r="G503" s="31" t="s">
        <v>131</v>
      </c>
      <c r="H503" s="99">
        <v>0.88157999999999992</v>
      </c>
      <c r="I503" s="116">
        <f t="shared" si="14"/>
        <v>0.88157999999999992</v>
      </c>
      <c r="J503" s="113"/>
      <c r="K503" s="130"/>
    </row>
    <row r="504" spans="1:11" x14ac:dyDescent="0.2">
      <c r="A504" s="119">
        <v>485</v>
      </c>
      <c r="B504" s="32" t="s">
        <v>19</v>
      </c>
      <c r="C504" s="32" t="s">
        <v>544</v>
      </c>
      <c r="D504" s="32" t="s">
        <v>545</v>
      </c>
      <c r="E504" s="31"/>
      <c r="F504" s="55"/>
      <c r="G504" s="31" t="s">
        <v>131</v>
      </c>
      <c r="H504" s="99">
        <v>1.1392500000000001</v>
      </c>
      <c r="I504" s="116">
        <f t="shared" si="14"/>
        <v>1.1392500000000001</v>
      </c>
      <c r="J504" s="113"/>
      <c r="K504" s="130"/>
    </row>
    <row r="505" spans="1:11" ht="42.75" x14ac:dyDescent="0.2">
      <c r="A505" s="119">
        <v>486</v>
      </c>
      <c r="B505" s="32" t="s">
        <v>19</v>
      </c>
      <c r="C505" s="32" t="s">
        <v>546</v>
      </c>
      <c r="D505" s="32" t="s">
        <v>547</v>
      </c>
      <c r="E505" s="31"/>
      <c r="F505" s="55"/>
      <c r="G505" s="31" t="s">
        <v>134</v>
      </c>
      <c r="H505" s="99">
        <v>15.120000000000003</v>
      </c>
      <c r="I505" s="116">
        <f t="shared" si="14"/>
        <v>15.120000000000003</v>
      </c>
      <c r="J505" s="113"/>
      <c r="K505" s="130"/>
    </row>
    <row r="506" spans="1:11" ht="28.5" x14ac:dyDescent="0.2">
      <c r="A506" s="119">
        <v>487</v>
      </c>
      <c r="B506" s="32" t="s">
        <v>19</v>
      </c>
      <c r="C506" s="32" t="s">
        <v>548</v>
      </c>
      <c r="D506" s="32" t="s">
        <v>549</v>
      </c>
      <c r="E506" s="31"/>
      <c r="F506" s="55"/>
      <c r="G506" s="31" t="s">
        <v>131</v>
      </c>
      <c r="H506" s="99">
        <v>1.13358</v>
      </c>
      <c r="I506" s="116">
        <f t="shared" si="14"/>
        <v>1.13358</v>
      </c>
      <c r="J506" s="113"/>
      <c r="K506" s="130"/>
    </row>
    <row r="507" spans="1:11" ht="28.5" x14ac:dyDescent="0.2">
      <c r="A507" s="119">
        <v>488</v>
      </c>
      <c r="B507" s="32" t="s">
        <v>19</v>
      </c>
      <c r="C507" s="32" t="s">
        <v>550</v>
      </c>
      <c r="D507" s="32" t="s">
        <v>551</v>
      </c>
      <c r="E507" s="31"/>
      <c r="F507" s="55"/>
      <c r="G507" s="31" t="s">
        <v>134</v>
      </c>
      <c r="H507" s="99">
        <v>18.480000000000004</v>
      </c>
      <c r="I507" s="116">
        <f t="shared" ref="I507:I533" si="15">(1-$I$474)*H507</f>
        <v>18.480000000000004</v>
      </c>
      <c r="J507" s="113"/>
      <c r="K507" s="130"/>
    </row>
    <row r="508" spans="1:11" x14ac:dyDescent="0.2">
      <c r="A508" s="119">
        <v>489</v>
      </c>
      <c r="B508" s="32" t="s">
        <v>19</v>
      </c>
      <c r="C508" s="32" t="s">
        <v>552</v>
      </c>
      <c r="D508" s="32" t="s">
        <v>553</v>
      </c>
      <c r="E508" s="31"/>
      <c r="F508" s="55"/>
      <c r="G508" s="31" t="s">
        <v>131</v>
      </c>
      <c r="H508" s="99">
        <v>1.5115800000000001</v>
      </c>
      <c r="I508" s="116">
        <f t="shared" si="15"/>
        <v>1.5115800000000001</v>
      </c>
      <c r="J508" s="113"/>
      <c r="K508" s="130"/>
    </row>
    <row r="509" spans="1:11" ht="28.5" x14ac:dyDescent="0.2">
      <c r="A509" s="119">
        <v>490</v>
      </c>
      <c r="B509" s="32" t="s">
        <v>19</v>
      </c>
      <c r="C509" s="32" t="s">
        <v>554</v>
      </c>
      <c r="D509" s="32" t="s">
        <v>555</v>
      </c>
      <c r="E509" s="31"/>
      <c r="F509" s="55"/>
      <c r="G509" s="31" t="s">
        <v>134</v>
      </c>
      <c r="H509" s="99">
        <v>18.480000000000004</v>
      </c>
      <c r="I509" s="116">
        <f t="shared" si="15"/>
        <v>18.480000000000004</v>
      </c>
      <c r="J509" s="113"/>
      <c r="K509" s="130"/>
    </row>
    <row r="510" spans="1:11" x14ac:dyDescent="0.2">
      <c r="A510" s="119">
        <v>491</v>
      </c>
      <c r="B510" s="32" t="s">
        <v>19</v>
      </c>
      <c r="C510" s="32" t="s">
        <v>556</v>
      </c>
      <c r="D510" s="32" t="s">
        <v>557</v>
      </c>
      <c r="E510" s="31"/>
      <c r="F510" s="55"/>
      <c r="G510" s="31" t="s">
        <v>131</v>
      </c>
      <c r="H510" s="99">
        <v>1.8055800000000004</v>
      </c>
      <c r="I510" s="116">
        <f t="shared" si="15"/>
        <v>1.8055800000000004</v>
      </c>
      <c r="J510" s="113"/>
      <c r="K510" s="130"/>
    </row>
    <row r="511" spans="1:11" ht="28.5" x14ac:dyDescent="0.2">
      <c r="A511" s="119">
        <v>492</v>
      </c>
      <c r="B511" s="32" t="s">
        <v>19</v>
      </c>
      <c r="C511" s="32" t="s">
        <v>558</v>
      </c>
      <c r="D511" s="32" t="s">
        <v>559</v>
      </c>
      <c r="E511" s="31"/>
      <c r="F511" s="55"/>
      <c r="G511" s="31" t="s">
        <v>134</v>
      </c>
      <c r="H511" s="99">
        <v>20.580000000000002</v>
      </c>
      <c r="I511" s="116">
        <f t="shared" si="15"/>
        <v>20.580000000000002</v>
      </c>
      <c r="J511" s="113"/>
      <c r="K511" s="130"/>
    </row>
    <row r="512" spans="1:11" x14ac:dyDescent="0.2">
      <c r="A512" s="119">
        <v>493</v>
      </c>
      <c r="B512" s="32" t="s">
        <v>19</v>
      </c>
      <c r="C512" s="32" t="s">
        <v>560</v>
      </c>
      <c r="D512" s="32" t="s">
        <v>561</v>
      </c>
      <c r="E512" s="31"/>
      <c r="F512" s="55"/>
      <c r="G512" s="31" t="s">
        <v>131</v>
      </c>
      <c r="H512" s="99">
        <v>1.2558000000000002</v>
      </c>
      <c r="I512" s="116">
        <f t="shared" si="15"/>
        <v>1.2558000000000002</v>
      </c>
      <c r="J512" s="113"/>
      <c r="K512" s="130"/>
    </row>
    <row r="513" spans="1:11" ht="28.5" x14ac:dyDescent="0.2">
      <c r="A513" s="119">
        <v>494</v>
      </c>
      <c r="B513" s="32" t="s">
        <v>19</v>
      </c>
      <c r="C513" s="32" t="s">
        <v>562</v>
      </c>
      <c r="D513" s="32" t="s">
        <v>563</v>
      </c>
      <c r="E513" s="31"/>
      <c r="F513" s="55"/>
      <c r="G513" s="31" t="s">
        <v>134</v>
      </c>
      <c r="H513" s="99">
        <v>12.558000000000002</v>
      </c>
      <c r="I513" s="116">
        <f t="shared" si="15"/>
        <v>12.558000000000002</v>
      </c>
      <c r="J513" s="113"/>
      <c r="K513" s="130"/>
    </row>
    <row r="514" spans="1:11" x14ac:dyDescent="0.2">
      <c r="A514" s="119">
        <v>495</v>
      </c>
      <c r="B514" s="32" t="s">
        <v>19</v>
      </c>
      <c r="C514" s="32" t="s">
        <v>564</v>
      </c>
      <c r="D514" s="32" t="s">
        <v>565</v>
      </c>
      <c r="E514" s="31"/>
      <c r="F514" s="55"/>
      <c r="G514" s="31" t="s">
        <v>131</v>
      </c>
      <c r="H514" s="99">
        <v>1.6758000000000004</v>
      </c>
      <c r="I514" s="116">
        <f t="shared" si="15"/>
        <v>1.6758000000000004</v>
      </c>
      <c r="J514" s="113"/>
      <c r="K514" s="130"/>
    </row>
    <row r="515" spans="1:11" ht="28.5" x14ac:dyDescent="0.2">
      <c r="A515" s="119">
        <v>496</v>
      </c>
      <c r="B515" s="32" t="s">
        <v>19</v>
      </c>
      <c r="C515" s="32" t="s">
        <v>562</v>
      </c>
      <c r="D515" s="32" t="s">
        <v>566</v>
      </c>
      <c r="E515" s="31"/>
      <c r="F515" s="55"/>
      <c r="G515" s="31" t="s">
        <v>134</v>
      </c>
      <c r="H515" s="99">
        <v>16.758000000000006</v>
      </c>
      <c r="I515" s="116">
        <f t="shared" si="15"/>
        <v>16.758000000000006</v>
      </c>
      <c r="J515" s="113"/>
      <c r="K515" s="130"/>
    </row>
    <row r="516" spans="1:11" x14ac:dyDescent="0.2">
      <c r="A516" s="119">
        <v>497</v>
      </c>
      <c r="B516" s="32" t="s">
        <v>19</v>
      </c>
      <c r="C516" s="32" t="s">
        <v>567</v>
      </c>
      <c r="D516" s="32" t="s">
        <v>568</v>
      </c>
      <c r="E516" s="31"/>
      <c r="F516" s="55"/>
      <c r="G516" s="31" t="s">
        <v>131</v>
      </c>
      <c r="H516" s="99">
        <v>1.9315800000000001</v>
      </c>
      <c r="I516" s="116">
        <f t="shared" si="15"/>
        <v>1.9315800000000001</v>
      </c>
      <c r="J516" s="113"/>
      <c r="K516" s="130"/>
    </row>
    <row r="517" spans="1:11" x14ac:dyDescent="0.2">
      <c r="A517" s="119">
        <v>498</v>
      </c>
      <c r="B517" s="32" t="s">
        <v>19</v>
      </c>
      <c r="C517" s="32" t="s">
        <v>569</v>
      </c>
      <c r="D517" s="32" t="s">
        <v>570</v>
      </c>
      <c r="E517" s="31"/>
      <c r="F517" s="55"/>
      <c r="G517" s="31" t="s">
        <v>134</v>
      </c>
      <c r="H517" s="99">
        <v>15.120000000000003</v>
      </c>
      <c r="I517" s="116">
        <f t="shared" si="15"/>
        <v>15.120000000000003</v>
      </c>
      <c r="J517" s="113"/>
      <c r="K517" s="130"/>
    </row>
    <row r="518" spans="1:11" x14ac:dyDescent="0.2">
      <c r="A518" s="119">
        <v>499</v>
      </c>
      <c r="B518" s="32" t="s">
        <v>19</v>
      </c>
      <c r="C518" s="32" t="s">
        <v>571</v>
      </c>
      <c r="D518" s="32" t="s">
        <v>572</v>
      </c>
      <c r="E518" s="31"/>
      <c r="F518" s="55"/>
      <c r="G518" s="31" t="s">
        <v>131</v>
      </c>
      <c r="H518" s="99">
        <v>2.0958000000000001</v>
      </c>
      <c r="I518" s="116">
        <f t="shared" si="15"/>
        <v>2.0958000000000001</v>
      </c>
      <c r="J518" s="113"/>
      <c r="K518" s="130"/>
    </row>
    <row r="519" spans="1:11" ht="28.5" x14ac:dyDescent="0.2">
      <c r="A519" s="119">
        <v>500</v>
      </c>
      <c r="B519" s="32" t="s">
        <v>19</v>
      </c>
      <c r="C519" s="32" t="s">
        <v>573</v>
      </c>
      <c r="D519" s="32" t="s">
        <v>574</v>
      </c>
      <c r="E519" s="31"/>
      <c r="F519" s="55"/>
      <c r="G519" s="31" t="s">
        <v>134</v>
      </c>
      <c r="H519" s="99">
        <v>17.64</v>
      </c>
      <c r="I519" s="116">
        <f t="shared" si="15"/>
        <v>17.64</v>
      </c>
      <c r="J519" s="113"/>
      <c r="K519" s="130"/>
    </row>
    <row r="520" spans="1:11" ht="99.75" x14ac:dyDescent="0.2">
      <c r="A520" s="119">
        <v>501</v>
      </c>
      <c r="B520" s="32" t="s">
        <v>19</v>
      </c>
      <c r="C520" s="32" t="s">
        <v>575</v>
      </c>
      <c r="D520" s="32" t="s">
        <v>576</v>
      </c>
      <c r="E520" s="31"/>
      <c r="F520" s="55" t="s">
        <v>1250</v>
      </c>
      <c r="G520" s="31" t="s">
        <v>134</v>
      </c>
      <c r="H520" s="99">
        <v>31.500000000000007</v>
      </c>
      <c r="I520" s="116">
        <f t="shared" si="15"/>
        <v>31.500000000000007</v>
      </c>
      <c r="J520" s="113"/>
      <c r="K520" s="130"/>
    </row>
    <row r="521" spans="1:11" ht="85.5" x14ac:dyDescent="0.2">
      <c r="A521" s="119">
        <v>502</v>
      </c>
      <c r="B521" s="32" t="s">
        <v>19</v>
      </c>
      <c r="C521" s="32" t="s">
        <v>577</v>
      </c>
      <c r="D521" s="32" t="s">
        <v>578</v>
      </c>
      <c r="E521" s="31"/>
      <c r="F521" s="55" t="s">
        <v>1251</v>
      </c>
      <c r="G521" s="31" t="s">
        <v>134</v>
      </c>
      <c r="H521" s="99">
        <v>39.895800000000001</v>
      </c>
      <c r="I521" s="116">
        <f t="shared" si="15"/>
        <v>39.895800000000001</v>
      </c>
      <c r="J521" s="113"/>
      <c r="K521" s="130"/>
    </row>
    <row r="522" spans="1:11" ht="28.5" x14ac:dyDescent="0.2">
      <c r="A522" s="119">
        <v>503</v>
      </c>
      <c r="B522" s="32" t="s">
        <v>19</v>
      </c>
      <c r="C522" s="32" t="s">
        <v>579</v>
      </c>
      <c r="D522" s="32" t="s">
        <v>580</v>
      </c>
      <c r="E522" s="82"/>
      <c r="F522" s="55" t="s">
        <v>1252</v>
      </c>
      <c r="G522" s="83" t="s">
        <v>134</v>
      </c>
      <c r="H522" s="99">
        <v>18.475800000000003</v>
      </c>
      <c r="I522" s="116">
        <f t="shared" si="15"/>
        <v>18.475800000000003</v>
      </c>
      <c r="J522" s="113"/>
      <c r="K522" s="130"/>
    </row>
    <row r="523" spans="1:11" ht="28.5" x14ac:dyDescent="0.2">
      <c r="A523" s="119">
        <v>504</v>
      </c>
      <c r="B523" s="32" t="s">
        <v>19</v>
      </c>
      <c r="C523" s="32" t="s">
        <v>581</v>
      </c>
      <c r="D523" s="32" t="s">
        <v>582</v>
      </c>
      <c r="E523" s="31"/>
      <c r="F523" s="55" t="s">
        <v>1175</v>
      </c>
      <c r="G523" s="31" t="s">
        <v>131</v>
      </c>
      <c r="H523" s="99">
        <v>2.9694000000000003</v>
      </c>
      <c r="I523" s="116">
        <f t="shared" si="15"/>
        <v>2.9694000000000003</v>
      </c>
      <c r="J523" s="113"/>
      <c r="K523" s="130"/>
    </row>
    <row r="524" spans="1:11" ht="42.75" x14ac:dyDescent="0.2">
      <c r="A524" s="119">
        <v>505</v>
      </c>
      <c r="B524" s="32" t="s">
        <v>19</v>
      </c>
      <c r="C524" s="32" t="s">
        <v>583</v>
      </c>
      <c r="D524" s="32" t="s">
        <v>584</v>
      </c>
      <c r="E524" s="31"/>
      <c r="F524" s="55"/>
      <c r="G524" s="31" t="s">
        <v>131</v>
      </c>
      <c r="H524" s="99">
        <v>3.5616000000000008</v>
      </c>
      <c r="I524" s="116">
        <f t="shared" si="15"/>
        <v>3.5616000000000008</v>
      </c>
      <c r="J524" s="113"/>
      <c r="K524" s="130"/>
    </row>
    <row r="525" spans="1:11" ht="42.75" x14ac:dyDescent="0.2">
      <c r="A525" s="119">
        <v>506</v>
      </c>
      <c r="B525" s="32" t="s">
        <v>19</v>
      </c>
      <c r="C525" s="32" t="s">
        <v>585</v>
      </c>
      <c r="D525" s="32" t="s">
        <v>586</v>
      </c>
      <c r="E525" s="31"/>
      <c r="F525" s="55" t="s">
        <v>1253</v>
      </c>
      <c r="G525" s="31" t="s">
        <v>134</v>
      </c>
      <c r="H525" s="99">
        <v>12.600000000000001</v>
      </c>
      <c r="I525" s="116">
        <f t="shared" si="15"/>
        <v>12.600000000000001</v>
      </c>
      <c r="J525" s="113"/>
      <c r="K525" s="130"/>
    </row>
    <row r="526" spans="1:11" ht="28.5" x14ac:dyDescent="0.2">
      <c r="A526" s="119">
        <v>507</v>
      </c>
      <c r="B526" s="32" t="s">
        <v>19</v>
      </c>
      <c r="C526" s="32" t="s">
        <v>587</v>
      </c>
      <c r="D526" s="32" t="s">
        <v>588</v>
      </c>
      <c r="E526" s="31"/>
      <c r="F526" s="55"/>
      <c r="G526" s="31" t="s">
        <v>131</v>
      </c>
      <c r="H526" s="99">
        <v>2.625</v>
      </c>
      <c r="I526" s="116">
        <f t="shared" si="15"/>
        <v>2.625</v>
      </c>
      <c r="J526" s="113"/>
      <c r="K526" s="130"/>
    </row>
    <row r="527" spans="1:11" ht="28.5" x14ac:dyDescent="0.2">
      <c r="A527" s="119">
        <v>508</v>
      </c>
      <c r="B527" s="32" t="s">
        <v>19</v>
      </c>
      <c r="C527" s="32" t="s">
        <v>589</v>
      </c>
      <c r="D527" s="32" t="s">
        <v>590</v>
      </c>
      <c r="E527" s="31"/>
      <c r="F527" s="55"/>
      <c r="G527" s="31" t="s">
        <v>134</v>
      </c>
      <c r="H527" s="99">
        <v>13.86</v>
      </c>
      <c r="I527" s="116">
        <f t="shared" si="15"/>
        <v>13.86</v>
      </c>
      <c r="J527" s="113"/>
      <c r="K527" s="130"/>
    </row>
    <row r="528" spans="1:11" ht="28.5" x14ac:dyDescent="0.2">
      <c r="A528" s="119">
        <v>509</v>
      </c>
      <c r="B528" s="32" t="s">
        <v>19</v>
      </c>
      <c r="C528" s="32" t="s">
        <v>591</v>
      </c>
      <c r="D528" s="32" t="s">
        <v>592</v>
      </c>
      <c r="E528" s="31"/>
      <c r="F528" s="55"/>
      <c r="G528" s="31" t="s">
        <v>131</v>
      </c>
      <c r="H528" s="99">
        <v>4.2840000000000007</v>
      </c>
      <c r="I528" s="116">
        <f t="shared" si="15"/>
        <v>4.2840000000000007</v>
      </c>
      <c r="J528" s="113"/>
      <c r="K528" s="130"/>
    </row>
    <row r="529" spans="1:11" ht="28.5" x14ac:dyDescent="0.2">
      <c r="A529" s="119">
        <v>510</v>
      </c>
      <c r="B529" s="32" t="s">
        <v>19</v>
      </c>
      <c r="C529" s="32" t="s">
        <v>593</v>
      </c>
      <c r="D529" s="32" t="s">
        <v>594</v>
      </c>
      <c r="E529" s="31"/>
      <c r="F529" s="55"/>
      <c r="G529" s="31" t="s">
        <v>134</v>
      </c>
      <c r="H529" s="99">
        <v>20.16</v>
      </c>
      <c r="I529" s="116">
        <f t="shared" si="15"/>
        <v>20.16</v>
      </c>
      <c r="J529" s="113"/>
      <c r="K529" s="130"/>
    </row>
    <row r="530" spans="1:11" ht="28.5" x14ac:dyDescent="0.2">
      <c r="A530" s="119">
        <v>511</v>
      </c>
      <c r="B530" s="32" t="s">
        <v>19</v>
      </c>
      <c r="C530" s="32" t="s">
        <v>595</v>
      </c>
      <c r="D530" s="32" t="s">
        <v>595</v>
      </c>
      <c r="E530" s="31"/>
      <c r="F530" s="55" t="s">
        <v>1254</v>
      </c>
      <c r="G530" s="31" t="s">
        <v>131</v>
      </c>
      <c r="H530" s="99">
        <v>0.67157999999999995</v>
      </c>
      <c r="I530" s="116">
        <f t="shared" si="15"/>
        <v>0.67157999999999995</v>
      </c>
      <c r="J530" s="113"/>
      <c r="K530" s="130"/>
    </row>
    <row r="531" spans="1:11" x14ac:dyDescent="0.2">
      <c r="A531" s="119">
        <v>512</v>
      </c>
      <c r="B531" s="32" t="s">
        <v>19</v>
      </c>
      <c r="C531" s="32" t="s">
        <v>596</v>
      </c>
      <c r="D531" s="32" t="s">
        <v>597</v>
      </c>
      <c r="E531" s="29"/>
      <c r="F531" s="55" t="s">
        <v>1255</v>
      </c>
      <c r="G531" s="29" t="s">
        <v>131</v>
      </c>
      <c r="H531" s="99">
        <v>6.488275862068968</v>
      </c>
      <c r="I531" s="116">
        <f t="shared" si="15"/>
        <v>6.488275862068968</v>
      </c>
      <c r="J531" s="113"/>
      <c r="K531" s="130"/>
    </row>
    <row r="532" spans="1:11" ht="28.5" x14ac:dyDescent="0.2">
      <c r="A532" s="119">
        <v>513</v>
      </c>
      <c r="B532" s="32" t="s">
        <v>19</v>
      </c>
      <c r="C532" s="32" t="s">
        <v>598</v>
      </c>
      <c r="D532" s="32" t="s">
        <v>599</v>
      </c>
      <c r="E532" s="29"/>
      <c r="F532" s="55" t="s">
        <v>1256</v>
      </c>
      <c r="G532" s="29" t="s">
        <v>600</v>
      </c>
      <c r="H532" s="99">
        <v>56.027999999999999</v>
      </c>
      <c r="I532" s="116">
        <f t="shared" si="15"/>
        <v>56.027999999999999</v>
      </c>
      <c r="J532" s="113"/>
      <c r="K532" s="130"/>
    </row>
    <row r="533" spans="1:11" ht="29.25" thickBot="1" x14ac:dyDescent="0.25">
      <c r="A533" s="119">
        <v>514</v>
      </c>
      <c r="B533" s="105" t="s">
        <v>19</v>
      </c>
      <c r="C533" s="105" t="s">
        <v>512</v>
      </c>
      <c r="D533" s="105" t="s">
        <v>513</v>
      </c>
      <c r="E533" s="106"/>
      <c r="F533" s="55"/>
      <c r="G533" s="106" t="s">
        <v>131</v>
      </c>
      <c r="H533" s="99">
        <v>5.67</v>
      </c>
      <c r="I533" s="122">
        <f t="shared" si="15"/>
        <v>5.67</v>
      </c>
      <c r="J533" s="113"/>
      <c r="K533" s="130"/>
    </row>
    <row r="534" spans="1:11" s="86" customFormat="1" ht="71.25" customHeight="1" thickBot="1" x14ac:dyDescent="0.25">
      <c r="A534" s="175" t="s">
        <v>90</v>
      </c>
      <c r="B534" s="176"/>
      <c r="C534" s="176"/>
      <c r="D534" s="176"/>
      <c r="E534" s="176"/>
      <c r="F534" s="176"/>
      <c r="G534" s="176"/>
      <c r="H534" s="177"/>
      <c r="I534" s="251"/>
      <c r="J534" s="111">
        <v>0.08</v>
      </c>
      <c r="K534" s="160">
        <f>J534*I534</f>
        <v>0</v>
      </c>
    </row>
    <row r="535" spans="1:11" ht="28.5" x14ac:dyDescent="0.2">
      <c r="A535" s="120">
        <v>515</v>
      </c>
      <c r="B535" s="60" t="s">
        <v>25</v>
      </c>
      <c r="C535" s="60" t="s">
        <v>608</v>
      </c>
      <c r="D535" s="60" t="s">
        <v>609</v>
      </c>
      <c r="E535" s="104"/>
      <c r="F535" s="56"/>
      <c r="G535" s="104" t="s">
        <v>610</v>
      </c>
      <c r="H535" s="99">
        <v>3.2760000000000007</v>
      </c>
      <c r="I535" s="117">
        <f t="shared" ref="I535:I562" si="16">(1-$I$534)*H535</f>
        <v>3.2760000000000007</v>
      </c>
      <c r="J535" s="113"/>
      <c r="K535" s="130"/>
    </row>
    <row r="536" spans="1:11" ht="28.5" x14ac:dyDescent="0.2">
      <c r="A536" s="119">
        <v>516</v>
      </c>
      <c r="B536" s="32" t="s">
        <v>25</v>
      </c>
      <c r="C536" s="32" t="s">
        <v>611</v>
      </c>
      <c r="D536" s="32" t="s">
        <v>612</v>
      </c>
      <c r="E536" s="31"/>
      <c r="F536" s="55"/>
      <c r="G536" s="31" t="s">
        <v>610</v>
      </c>
      <c r="H536" s="99">
        <v>7.1358000000000006</v>
      </c>
      <c r="I536" s="116">
        <f t="shared" si="16"/>
        <v>7.1358000000000006</v>
      </c>
      <c r="J536" s="113"/>
      <c r="K536" s="130"/>
    </row>
    <row r="537" spans="1:11" ht="28.5" x14ac:dyDescent="0.2">
      <c r="A537" s="120">
        <v>517</v>
      </c>
      <c r="B537" s="32" t="s">
        <v>25</v>
      </c>
      <c r="C537" s="32" t="s">
        <v>613</v>
      </c>
      <c r="D537" s="32" t="s">
        <v>613</v>
      </c>
      <c r="E537" s="31"/>
      <c r="F537" s="55"/>
      <c r="G537" s="31" t="s">
        <v>610</v>
      </c>
      <c r="H537" s="99">
        <v>5.9850000000000003</v>
      </c>
      <c r="I537" s="116">
        <f t="shared" si="16"/>
        <v>5.9850000000000003</v>
      </c>
      <c r="J537" s="113"/>
      <c r="K537" s="130"/>
    </row>
    <row r="538" spans="1:11" ht="42.75" x14ac:dyDescent="0.2">
      <c r="A538" s="119">
        <v>518</v>
      </c>
      <c r="B538" s="32" t="s">
        <v>25</v>
      </c>
      <c r="C538" s="32" t="s">
        <v>614</v>
      </c>
      <c r="D538" s="32" t="s">
        <v>615</v>
      </c>
      <c r="E538" s="31"/>
      <c r="F538" s="55"/>
      <c r="G538" s="31" t="s">
        <v>610</v>
      </c>
      <c r="H538" s="99">
        <v>7.9800000000000022</v>
      </c>
      <c r="I538" s="116">
        <f t="shared" si="16"/>
        <v>7.9800000000000022</v>
      </c>
      <c r="J538" s="113"/>
      <c r="K538" s="130"/>
    </row>
    <row r="539" spans="1:11" ht="28.5" x14ac:dyDescent="0.2">
      <c r="A539" s="120">
        <v>519</v>
      </c>
      <c r="B539" s="32" t="s">
        <v>25</v>
      </c>
      <c r="C539" s="32" t="s">
        <v>616</v>
      </c>
      <c r="D539" s="32" t="s">
        <v>617</v>
      </c>
      <c r="E539" s="31"/>
      <c r="F539" s="55"/>
      <c r="G539" s="31" t="s">
        <v>610</v>
      </c>
      <c r="H539" s="99">
        <v>10.08</v>
      </c>
      <c r="I539" s="116">
        <f t="shared" si="16"/>
        <v>10.08</v>
      </c>
      <c r="J539" s="113"/>
      <c r="K539" s="130"/>
    </row>
    <row r="540" spans="1:11" ht="28.5" x14ac:dyDescent="0.2">
      <c r="A540" s="119">
        <v>520</v>
      </c>
      <c r="B540" s="32" t="s">
        <v>25</v>
      </c>
      <c r="C540" s="32" t="s">
        <v>618</v>
      </c>
      <c r="D540" s="32" t="s">
        <v>619</v>
      </c>
      <c r="E540" s="31"/>
      <c r="F540" s="55"/>
      <c r="G540" s="31" t="s">
        <v>610</v>
      </c>
      <c r="H540" s="99">
        <v>19.320000000000004</v>
      </c>
      <c r="I540" s="116">
        <f t="shared" si="16"/>
        <v>19.320000000000004</v>
      </c>
      <c r="J540" s="113"/>
      <c r="K540" s="130"/>
    </row>
    <row r="541" spans="1:11" ht="28.5" x14ac:dyDescent="0.2">
      <c r="A541" s="120">
        <v>521</v>
      </c>
      <c r="B541" s="32" t="s">
        <v>25</v>
      </c>
      <c r="C541" s="32" t="s">
        <v>620</v>
      </c>
      <c r="D541" s="32" t="s">
        <v>621</v>
      </c>
      <c r="E541" s="29"/>
      <c r="F541" s="55"/>
      <c r="G541" s="29" t="s">
        <v>600</v>
      </c>
      <c r="H541" s="99">
        <v>13.534137931034484</v>
      </c>
      <c r="I541" s="116">
        <f t="shared" si="16"/>
        <v>13.534137931034484</v>
      </c>
      <c r="J541" s="113"/>
      <c r="K541" s="130"/>
    </row>
    <row r="542" spans="1:11" ht="28.5" x14ac:dyDescent="0.2">
      <c r="A542" s="119">
        <v>522</v>
      </c>
      <c r="B542" s="32" t="s">
        <v>25</v>
      </c>
      <c r="C542" s="32" t="s">
        <v>622</v>
      </c>
      <c r="D542" s="32" t="s">
        <v>622</v>
      </c>
      <c r="E542" s="29"/>
      <c r="F542" s="55"/>
      <c r="G542" s="29" t="s">
        <v>600</v>
      </c>
      <c r="H542" s="99">
        <v>13.534137931034484</v>
      </c>
      <c r="I542" s="116">
        <f t="shared" si="16"/>
        <v>13.534137931034484</v>
      </c>
      <c r="J542" s="113"/>
      <c r="K542" s="130"/>
    </row>
    <row r="543" spans="1:11" ht="28.5" x14ac:dyDescent="0.2">
      <c r="A543" s="120">
        <v>523</v>
      </c>
      <c r="B543" s="32" t="s">
        <v>25</v>
      </c>
      <c r="C543" s="32" t="s">
        <v>623</v>
      </c>
      <c r="D543" s="32" t="s">
        <v>623</v>
      </c>
      <c r="E543" s="29"/>
      <c r="F543" s="55"/>
      <c r="G543" s="29" t="s">
        <v>600</v>
      </c>
      <c r="H543" s="99">
        <v>8.1634482758620681</v>
      </c>
      <c r="I543" s="116">
        <f t="shared" si="16"/>
        <v>8.1634482758620681</v>
      </c>
      <c r="J543" s="113"/>
      <c r="K543" s="130"/>
    </row>
    <row r="544" spans="1:11" ht="28.5" x14ac:dyDescent="0.2">
      <c r="A544" s="119">
        <v>524</v>
      </c>
      <c r="B544" s="32" t="s">
        <v>25</v>
      </c>
      <c r="C544" s="32" t="s">
        <v>624</v>
      </c>
      <c r="D544" s="32" t="s">
        <v>625</v>
      </c>
      <c r="E544" s="29"/>
      <c r="F544" s="55"/>
      <c r="G544" s="29" t="s">
        <v>600</v>
      </c>
      <c r="H544" s="99">
        <v>8.5412068965517243</v>
      </c>
      <c r="I544" s="116">
        <f t="shared" si="16"/>
        <v>8.5412068965517243</v>
      </c>
      <c r="J544" s="113"/>
      <c r="K544" s="130"/>
    </row>
    <row r="545" spans="1:11" ht="57" x14ac:dyDescent="0.2">
      <c r="A545" s="120">
        <v>525</v>
      </c>
      <c r="B545" s="32" t="s">
        <v>20</v>
      </c>
      <c r="C545" s="32" t="s">
        <v>488</v>
      </c>
      <c r="D545" s="32" t="s">
        <v>489</v>
      </c>
      <c r="E545" s="31"/>
      <c r="F545" s="55" t="s">
        <v>1187</v>
      </c>
      <c r="G545" s="31" t="s">
        <v>134</v>
      </c>
      <c r="H545" s="99">
        <v>14.280000000000003</v>
      </c>
      <c r="I545" s="116">
        <f t="shared" si="16"/>
        <v>14.280000000000003</v>
      </c>
      <c r="J545" s="113"/>
      <c r="K545" s="130"/>
    </row>
    <row r="546" spans="1:11" ht="42.75" x14ac:dyDescent="0.2">
      <c r="A546" s="119">
        <v>526</v>
      </c>
      <c r="B546" s="32" t="s">
        <v>20</v>
      </c>
      <c r="C546" s="32" t="s">
        <v>490</v>
      </c>
      <c r="D546" s="32" t="s">
        <v>491</v>
      </c>
      <c r="E546" s="31"/>
      <c r="F546" s="55" t="s">
        <v>1257</v>
      </c>
      <c r="G546" s="31" t="s">
        <v>131</v>
      </c>
      <c r="H546" s="99">
        <v>0.84000000000000008</v>
      </c>
      <c r="I546" s="116">
        <f t="shared" si="16"/>
        <v>0.84000000000000008</v>
      </c>
      <c r="J546" s="113"/>
      <c r="K546" s="130"/>
    </row>
    <row r="547" spans="1:11" ht="28.5" x14ac:dyDescent="0.2">
      <c r="A547" s="120">
        <v>527</v>
      </c>
      <c r="B547" s="32" t="s">
        <v>20</v>
      </c>
      <c r="C547" s="32" t="s">
        <v>492</v>
      </c>
      <c r="D547" s="32" t="s">
        <v>493</v>
      </c>
      <c r="E547" s="31"/>
      <c r="F547" s="55" t="s">
        <v>1258</v>
      </c>
      <c r="G547" s="31" t="s">
        <v>134</v>
      </c>
      <c r="H547" s="99">
        <v>13.440000000000001</v>
      </c>
      <c r="I547" s="116">
        <f t="shared" si="16"/>
        <v>13.440000000000001</v>
      </c>
      <c r="J547" s="113"/>
      <c r="K547" s="130"/>
    </row>
    <row r="548" spans="1:11" ht="28.5" x14ac:dyDescent="0.2">
      <c r="A548" s="119">
        <v>528</v>
      </c>
      <c r="B548" s="32" t="s">
        <v>20</v>
      </c>
      <c r="C548" s="32" t="s">
        <v>494</v>
      </c>
      <c r="D548" s="32" t="s">
        <v>495</v>
      </c>
      <c r="E548" s="31"/>
      <c r="F548" s="55" t="s">
        <v>1187</v>
      </c>
      <c r="G548" s="31" t="s">
        <v>134</v>
      </c>
      <c r="H548" s="99">
        <v>12.180000000000001</v>
      </c>
      <c r="I548" s="116">
        <f t="shared" si="16"/>
        <v>12.180000000000001</v>
      </c>
      <c r="J548" s="113"/>
      <c r="K548" s="130"/>
    </row>
    <row r="549" spans="1:11" ht="57" x14ac:dyDescent="0.2">
      <c r="A549" s="120">
        <v>529</v>
      </c>
      <c r="B549" s="32" t="s">
        <v>20</v>
      </c>
      <c r="C549" s="32" t="s">
        <v>496</v>
      </c>
      <c r="D549" s="32" t="s">
        <v>497</v>
      </c>
      <c r="E549" s="31"/>
      <c r="F549" s="55" t="s">
        <v>1257</v>
      </c>
      <c r="G549" s="31" t="s">
        <v>131</v>
      </c>
      <c r="H549" s="99">
        <v>1.26</v>
      </c>
      <c r="I549" s="116">
        <f t="shared" si="16"/>
        <v>1.26</v>
      </c>
      <c r="J549" s="113"/>
      <c r="K549" s="130"/>
    </row>
    <row r="550" spans="1:11" ht="71.25" x14ac:dyDescent="0.2">
      <c r="A550" s="119">
        <v>530</v>
      </c>
      <c r="B550" s="32" t="s">
        <v>20</v>
      </c>
      <c r="C550" s="32" t="s">
        <v>498</v>
      </c>
      <c r="D550" s="32" t="s">
        <v>499</v>
      </c>
      <c r="E550" s="31"/>
      <c r="F550" s="55" t="s">
        <v>1257</v>
      </c>
      <c r="G550" s="31" t="s">
        <v>131</v>
      </c>
      <c r="H550" s="99">
        <v>1.26</v>
      </c>
      <c r="I550" s="116">
        <f t="shared" si="16"/>
        <v>1.26</v>
      </c>
      <c r="J550" s="113"/>
      <c r="K550" s="130"/>
    </row>
    <row r="551" spans="1:11" ht="57" x14ac:dyDescent="0.2">
      <c r="A551" s="120">
        <v>531</v>
      </c>
      <c r="B551" s="32" t="s">
        <v>20</v>
      </c>
      <c r="C551" s="32" t="s">
        <v>500</v>
      </c>
      <c r="D551" s="32" t="s">
        <v>501</v>
      </c>
      <c r="E551" s="31"/>
      <c r="F551" s="55" t="s">
        <v>1187</v>
      </c>
      <c r="G551" s="31" t="s">
        <v>134</v>
      </c>
      <c r="H551" s="99">
        <v>14.525437500000001</v>
      </c>
      <c r="I551" s="116">
        <f t="shared" si="16"/>
        <v>14.525437500000001</v>
      </c>
      <c r="J551" s="113"/>
      <c r="K551" s="130"/>
    </row>
    <row r="552" spans="1:11" ht="57" x14ac:dyDescent="0.2">
      <c r="A552" s="119">
        <v>532</v>
      </c>
      <c r="B552" s="32" t="s">
        <v>20</v>
      </c>
      <c r="C552" s="32" t="s">
        <v>502</v>
      </c>
      <c r="D552" s="32" t="s">
        <v>503</v>
      </c>
      <c r="E552" s="31"/>
      <c r="F552" s="55" t="s">
        <v>1187</v>
      </c>
      <c r="G552" s="31" t="s">
        <v>134</v>
      </c>
      <c r="H552" s="99">
        <v>14.525437500000001</v>
      </c>
      <c r="I552" s="116">
        <f t="shared" si="16"/>
        <v>14.525437500000001</v>
      </c>
      <c r="J552" s="113"/>
      <c r="K552" s="130"/>
    </row>
    <row r="553" spans="1:11" ht="42.75" x14ac:dyDescent="0.2">
      <c r="A553" s="120">
        <v>533</v>
      </c>
      <c r="B553" s="32" t="s">
        <v>20</v>
      </c>
      <c r="C553" s="32" t="s">
        <v>504</v>
      </c>
      <c r="D553" s="32" t="s">
        <v>505</v>
      </c>
      <c r="E553" s="31"/>
      <c r="F553" s="55"/>
      <c r="G553" s="31" t="s">
        <v>131</v>
      </c>
      <c r="H553" s="99">
        <v>0.83165249999999991</v>
      </c>
      <c r="I553" s="116">
        <f t="shared" si="16"/>
        <v>0.83165249999999991</v>
      </c>
      <c r="J553" s="113"/>
      <c r="K553" s="130"/>
    </row>
    <row r="554" spans="1:11" ht="42.75" x14ac:dyDescent="0.2">
      <c r="A554" s="119">
        <v>534</v>
      </c>
      <c r="B554" s="32" t="s">
        <v>20</v>
      </c>
      <c r="C554" s="32" t="s">
        <v>506</v>
      </c>
      <c r="D554" s="32" t="s">
        <v>507</v>
      </c>
      <c r="E554" s="31"/>
      <c r="F554" s="55"/>
      <c r="G554" s="31" t="s">
        <v>131</v>
      </c>
      <c r="H554" s="99">
        <v>1.47</v>
      </c>
      <c r="I554" s="116">
        <f t="shared" si="16"/>
        <v>1.47</v>
      </c>
      <c r="J554" s="113"/>
      <c r="K554" s="130"/>
    </row>
    <row r="555" spans="1:11" ht="42.75" x14ac:dyDescent="0.2">
      <c r="A555" s="120">
        <v>535</v>
      </c>
      <c r="B555" s="32" t="s">
        <v>20</v>
      </c>
      <c r="C555" s="32" t="s">
        <v>508</v>
      </c>
      <c r="D555" s="32" t="s">
        <v>509</v>
      </c>
      <c r="E555" s="31"/>
      <c r="F555" s="55"/>
      <c r="G555" s="31" t="s">
        <v>131</v>
      </c>
      <c r="H555" s="99">
        <v>5.4600000000000009</v>
      </c>
      <c r="I555" s="116">
        <f t="shared" si="16"/>
        <v>5.4600000000000009</v>
      </c>
      <c r="J555" s="113"/>
      <c r="K555" s="130"/>
    </row>
    <row r="556" spans="1:11" ht="42.75" x14ac:dyDescent="0.2">
      <c r="A556" s="119">
        <v>536</v>
      </c>
      <c r="B556" s="32" t="s">
        <v>20</v>
      </c>
      <c r="C556" s="32" t="s">
        <v>510</v>
      </c>
      <c r="D556" s="32" t="s">
        <v>511</v>
      </c>
      <c r="E556" s="29"/>
      <c r="F556" s="55"/>
      <c r="G556" s="29" t="s">
        <v>131</v>
      </c>
      <c r="H556" s="99">
        <v>2.94</v>
      </c>
      <c r="I556" s="116">
        <f t="shared" si="16"/>
        <v>2.94</v>
      </c>
      <c r="J556" s="113"/>
      <c r="K556" s="130"/>
    </row>
    <row r="557" spans="1:11" ht="28.5" x14ac:dyDescent="0.2">
      <c r="A557" s="120">
        <v>537</v>
      </c>
      <c r="B557" s="32" t="s">
        <v>27</v>
      </c>
      <c r="C557" s="32" t="s">
        <v>526</v>
      </c>
      <c r="D557" s="32" t="s">
        <v>527</v>
      </c>
      <c r="E557" s="31"/>
      <c r="F557" s="55"/>
      <c r="G557" s="31" t="s">
        <v>131</v>
      </c>
      <c r="H557" s="99">
        <v>7.1358000000000006</v>
      </c>
      <c r="I557" s="116">
        <f t="shared" si="16"/>
        <v>7.1358000000000006</v>
      </c>
      <c r="J557" s="113"/>
      <c r="K557" s="130"/>
    </row>
    <row r="558" spans="1:11" ht="28.5" x14ac:dyDescent="0.2">
      <c r="A558" s="119">
        <v>538</v>
      </c>
      <c r="B558" s="32" t="s">
        <v>27</v>
      </c>
      <c r="C558" s="32" t="s">
        <v>528</v>
      </c>
      <c r="D558" s="32" t="s">
        <v>529</v>
      </c>
      <c r="E558" s="31"/>
      <c r="F558" s="55"/>
      <c r="G558" s="31" t="s">
        <v>131</v>
      </c>
      <c r="H558" s="99">
        <v>9.1014000000000017</v>
      </c>
      <c r="I558" s="116">
        <f t="shared" si="16"/>
        <v>9.1014000000000017</v>
      </c>
      <c r="J558" s="113"/>
      <c r="K558" s="130"/>
    </row>
    <row r="559" spans="1:11" ht="28.5" x14ac:dyDescent="0.2">
      <c r="A559" s="120">
        <v>539</v>
      </c>
      <c r="B559" s="32" t="s">
        <v>27</v>
      </c>
      <c r="C559" s="32" t="s">
        <v>530</v>
      </c>
      <c r="D559" s="32" t="s">
        <v>531</v>
      </c>
      <c r="E559" s="31"/>
      <c r="F559" s="55"/>
      <c r="G559" s="31" t="s">
        <v>131</v>
      </c>
      <c r="H559" s="99">
        <v>11.8986</v>
      </c>
      <c r="I559" s="116">
        <f t="shared" si="16"/>
        <v>11.8986</v>
      </c>
      <c r="J559" s="113"/>
      <c r="K559" s="130"/>
    </row>
    <row r="560" spans="1:11" ht="28.5" x14ac:dyDescent="0.2">
      <c r="A560" s="119">
        <v>540</v>
      </c>
      <c r="B560" s="32" t="s">
        <v>27</v>
      </c>
      <c r="C560" s="32" t="s">
        <v>532</v>
      </c>
      <c r="D560" s="32" t="s">
        <v>533</v>
      </c>
      <c r="E560" s="31"/>
      <c r="F560" s="55"/>
      <c r="G560" s="31" t="s">
        <v>131</v>
      </c>
      <c r="H560" s="99">
        <v>15.077999999999999</v>
      </c>
      <c r="I560" s="116">
        <f t="shared" si="16"/>
        <v>15.077999999999999</v>
      </c>
      <c r="J560" s="113"/>
      <c r="K560" s="130"/>
    </row>
    <row r="561" spans="1:11" ht="28.5" x14ac:dyDescent="0.2">
      <c r="A561" s="120">
        <v>541</v>
      </c>
      <c r="B561" s="32" t="s">
        <v>27</v>
      </c>
      <c r="C561" s="32" t="s">
        <v>534</v>
      </c>
      <c r="D561" s="32" t="s">
        <v>535</v>
      </c>
      <c r="E561" s="31"/>
      <c r="F561" s="55"/>
      <c r="G561" s="31" t="s">
        <v>131</v>
      </c>
      <c r="H561" s="99">
        <v>21</v>
      </c>
      <c r="I561" s="116">
        <f t="shared" si="16"/>
        <v>21</v>
      </c>
      <c r="J561" s="113"/>
      <c r="K561" s="130"/>
    </row>
    <row r="562" spans="1:11" ht="29.25" thickBot="1" x14ac:dyDescent="0.25">
      <c r="A562" s="119">
        <v>542</v>
      </c>
      <c r="B562" s="105" t="s">
        <v>27</v>
      </c>
      <c r="C562" s="105" t="s">
        <v>536</v>
      </c>
      <c r="D562" s="105" t="s">
        <v>537</v>
      </c>
      <c r="E562" s="106"/>
      <c r="F562" s="55"/>
      <c r="G562" s="106" t="s">
        <v>131</v>
      </c>
      <c r="H562" s="99">
        <v>25.158000000000001</v>
      </c>
      <c r="I562" s="122">
        <f t="shared" si="16"/>
        <v>25.158000000000001</v>
      </c>
      <c r="J562" s="113"/>
      <c r="K562" s="130"/>
    </row>
    <row r="563" spans="1:11" ht="60.75" customHeight="1" thickBot="1" x14ac:dyDescent="0.25">
      <c r="A563" s="172" t="s">
        <v>22</v>
      </c>
      <c r="B563" s="173"/>
      <c r="C563" s="173"/>
      <c r="D563" s="173"/>
      <c r="E563" s="173"/>
      <c r="F563" s="173"/>
      <c r="G563" s="173"/>
      <c r="H563" s="174"/>
      <c r="I563" s="251"/>
      <c r="J563" s="110">
        <v>0.08</v>
      </c>
      <c r="K563" s="160">
        <f>J563*I563</f>
        <v>0</v>
      </c>
    </row>
    <row r="564" spans="1:11" ht="28.5" x14ac:dyDescent="0.2">
      <c r="A564" s="120">
        <v>543</v>
      </c>
      <c r="B564" s="60" t="s">
        <v>22</v>
      </c>
      <c r="C564" s="60" t="s">
        <v>419</v>
      </c>
      <c r="D564" s="60" t="s">
        <v>420</v>
      </c>
      <c r="E564" s="104"/>
      <c r="F564" s="56"/>
      <c r="G564" s="104" t="s">
        <v>131</v>
      </c>
      <c r="H564" s="99">
        <v>2.0369999999999999</v>
      </c>
      <c r="I564" s="117">
        <f t="shared" ref="I564:I585" si="17">(1-$I$563)*H564</f>
        <v>2.0369999999999999</v>
      </c>
      <c r="J564" s="113"/>
      <c r="K564" s="130"/>
    </row>
    <row r="565" spans="1:11" ht="28.5" x14ac:dyDescent="0.2">
      <c r="A565" s="119">
        <v>544</v>
      </c>
      <c r="B565" s="32" t="s">
        <v>22</v>
      </c>
      <c r="C565" s="32" t="s">
        <v>421</v>
      </c>
      <c r="D565" s="32" t="s">
        <v>422</v>
      </c>
      <c r="E565" s="31"/>
      <c r="F565" s="55"/>
      <c r="G565" s="31" t="s">
        <v>134</v>
      </c>
      <c r="H565" s="99">
        <v>24.360000000000003</v>
      </c>
      <c r="I565" s="116">
        <f t="shared" si="17"/>
        <v>24.360000000000003</v>
      </c>
      <c r="J565" s="113"/>
      <c r="K565" s="130"/>
    </row>
    <row r="566" spans="1:11" ht="28.5" x14ac:dyDescent="0.2">
      <c r="A566" s="120">
        <v>545</v>
      </c>
      <c r="B566" s="32" t="s">
        <v>22</v>
      </c>
      <c r="C566" s="32" t="s">
        <v>423</v>
      </c>
      <c r="D566" s="32" t="s">
        <v>424</v>
      </c>
      <c r="E566" s="31"/>
      <c r="F566" s="55"/>
      <c r="G566" s="31" t="s">
        <v>131</v>
      </c>
      <c r="H566" s="99">
        <v>2.0370000000000004</v>
      </c>
      <c r="I566" s="116">
        <f t="shared" si="17"/>
        <v>2.0370000000000004</v>
      </c>
      <c r="J566" s="113"/>
      <c r="K566" s="130"/>
    </row>
    <row r="567" spans="1:11" ht="28.5" x14ac:dyDescent="0.2">
      <c r="A567" s="119">
        <v>546</v>
      </c>
      <c r="B567" s="32" t="s">
        <v>22</v>
      </c>
      <c r="C567" s="32" t="s">
        <v>425</v>
      </c>
      <c r="D567" s="32" t="s">
        <v>426</v>
      </c>
      <c r="E567" s="31"/>
      <c r="F567" s="55"/>
      <c r="G567" s="31" t="s">
        <v>134</v>
      </c>
      <c r="H567" s="99">
        <v>24.360000000000003</v>
      </c>
      <c r="I567" s="116">
        <f t="shared" si="17"/>
        <v>24.360000000000003</v>
      </c>
      <c r="J567" s="113"/>
      <c r="K567" s="130"/>
    </row>
    <row r="568" spans="1:11" ht="28.5" x14ac:dyDescent="0.2">
      <c r="A568" s="120">
        <v>547</v>
      </c>
      <c r="B568" s="32" t="s">
        <v>22</v>
      </c>
      <c r="C568" s="32" t="s">
        <v>427</v>
      </c>
      <c r="D568" s="32" t="s">
        <v>428</v>
      </c>
      <c r="E568" s="31"/>
      <c r="F568" s="55"/>
      <c r="G568" s="31" t="s">
        <v>131</v>
      </c>
      <c r="H568" s="99">
        <v>2.9064000000000001</v>
      </c>
      <c r="I568" s="116">
        <f t="shared" si="17"/>
        <v>2.9064000000000001</v>
      </c>
      <c r="J568" s="113"/>
      <c r="K568" s="130"/>
    </row>
    <row r="569" spans="1:11" ht="28.5" x14ac:dyDescent="0.2">
      <c r="A569" s="119">
        <v>548</v>
      </c>
      <c r="B569" s="32" t="s">
        <v>22</v>
      </c>
      <c r="C569" s="32" t="s">
        <v>429</v>
      </c>
      <c r="D569" s="32" t="s">
        <v>430</v>
      </c>
      <c r="E569" s="31"/>
      <c r="F569" s="55"/>
      <c r="G569" s="31" t="s">
        <v>134</v>
      </c>
      <c r="H569" s="99">
        <v>24.360000000000003</v>
      </c>
      <c r="I569" s="116">
        <f t="shared" si="17"/>
        <v>24.360000000000003</v>
      </c>
      <c r="J569" s="113"/>
      <c r="K569" s="130"/>
    </row>
    <row r="570" spans="1:11" ht="28.5" x14ac:dyDescent="0.2">
      <c r="A570" s="120">
        <v>549</v>
      </c>
      <c r="B570" s="32" t="s">
        <v>22</v>
      </c>
      <c r="C570" s="32" t="s">
        <v>431</v>
      </c>
      <c r="D570" s="32" t="s">
        <v>432</v>
      </c>
      <c r="E570" s="31"/>
      <c r="F570" s="55"/>
      <c r="G570" s="31" t="s">
        <v>131</v>
      </c>
      <c r="H570" s="99">
        <v>2.9064000000000001</v>
      </c>
      <c r="I570" s="116">
        <f t="shared" si="17"/>
        <v>2.9064000000000001</v>
      </c>
      <c r="J570" s="113"/>
      <c r="K570" s="130"/>
    </row>
    <row r="571" spans="1:11" ht="28.5" x14ac:dyDescent="0.2">
      <c r="A571" s="119">
        <v>550</v>
      </c>
      <c r="B571" s="32" t="s">
        <v>22</v>
      </c>
      <c r="C571" s="32" t="s">
        <v>433</v>
      </c>
      <c r="D571" s="32" t="s">
        <v>434</v>
      </c>
      <c r="E571" s="31"/>
      <c r="F571" s="55"/>
      <c r="G571" s="31" t="s">
        <v>134</v>
      </c>
      <c r="H571" s="99">
        <v>33.6</v>
      </c>
      <c r="I571" s="116">
        <f t="shared" si="17"/>
        <v>33.6</v>
      </c>
      <c r="J571" s="113"/>
      <c r="K571" s="130"/>
    </row>
    <row r="572" spans="1:11" ht="42.75" x14ac:dyDescent="0.2">
      <c r="A572" s="120">
        <v>551</v>
      </c>
      <c r="B572" s="32" t="s">
        <v>22</v>
      </c>
      <c r="C572" s="32" t="s">
        <v>435</v>
      </c>
      <c r="D572" s="32" t="s">
        <v>436</v>
      </c>
      <c r="E572" s="31"/>
      <c r="F572" s="55" t="s">
        <v>1259</v>
      </c>
      <c r="G572" s="31" t="s">
        <v>131</v>
      </c>
      <c r="H572" s="99">
        <v>4.1958000000000002</v>
      </c>
      <c r="I572" s="116">
        <f t="shared" si="17"/>
        <v>4.1958000000000002</v>
      </c>
      <c r="J572" s="113"/>
      <c r="K572" s="130"/>
    </row>
    <row r="573" spans="1:11" ht="42.75" x14ac:dyDescent="0.2">
      <c r="A573" s="119">
        <v>552</v>
      </c>
      <c r="B573" s="32" t="s">
        <v>22</v>
      </c>
      <c r="C573" s="32" t="s">
        <v>437</v>
      </c>
      <c r="D573" s="32" t="s">
        <v>438</v>
      </c>
      <c r="E573" s="31"/>
      <c r="F573" s="55" t="s">
        <v>1259</v>
      </c>
      <c r="G573" s="31" t="s">
        <v>131</v>
      </c>
      <c r="H573" s="99">
        <v>5.7750000000000004</v>
      </c>
      <c r="I573" s="116">
        <f t="shared" si="17"/>
        <v>5.7750000000000004</v>
      </c>
      <c r="J573" s="113"/>
      <c r="K573" s="130"/>
    </row>
    <row r="574" spans="1:11" ht="42.75" x14ac:dyDescent="0.2">
      <c r="A574" s="120">
        <v>553</v>
      </c>
      <c r="B574" s="32" t="s">
        <v>22</v>
      </c>
      <c r="C574" s="32" t="s">
        <v>439</v>
      </c>
      <c r="D574" s="32" t="s">
        <v>440</v>
      </c>
      <c r="E574" s="31"/>
      <c r="F574" s="55" t="s">
        <v>1260</v>
      </c>
      <c r="G574" s="31" t="s">
        <v>131</v>
      </c>
      <c r="H574" s="99">
        <v>2.5158</v>
      </c>
      <c r="I574" s="116">
        <f t="shared" si="17"/>
        <v>2.5158</v>
      </c>
      <c r="J574" s="113"/>
      <c r="K574" s="130"/>
    </row>
    <row r="575" spans="1:11" s="36" customFormat="1" ht="42.75" x14ac:dyDescent="0.2">
      <c r="A575" s="119">
        <v>554</v>
      </c>
      <c r="B575" s="32" t="s">
        <v>22</v>
      </c>
      <c r="C575" s="32" t="s">
        <v>1288</v>
      </c>
      <c r="D575" s="32" t="s">
        <v>1287</v>
      </c>
      <c r="E575" s="31"/>
      <c r="F575" s="55" t="s">
        <v>1260</v>
      </c>
      <c r="G575" s="31" t="s">
        <v>131</v>
      </c>
      <c r="H575" s="99">
        <v>4.2</v>
      </c>
      <c r="I575" s="116">
        <f t="shared" si="17"/>
        <v>4.2</v>
      </c>
      <c r="J575" s="248"/>
      <c r="K575" s="249"/>
    </row>
    <row r="576" spans="1:11" ht="28.5" x14ac:dyDescent="0.2">
      <c r="A576" s="120">
        <v>555</v>
      </c>
      <c r="B576" s="32" t="s">
        <v>22</v>
      </c>
      <c r="C576" s="32" t="s">
        <v>441</v>
      </c>
      <c r="D576" s="32" t="s">
        <v>442</v>
      </c>
      <c r="E576" s="31"/>
      <c r="F576" s="55"/>
      <c r="G576" s="31" t="s">
        <v>131</v>
      </c>
      <c r="H576" s="99">
        <v>8.3957999999999995</v>
      </c>
      <c r="I576" s="116">
        <f t="shared" si="17"/>
        <v>8.3957999999999995</v>
      </c>
      <c r="J576" s="113"/>
      <c r="K576" s="130"/>
    </row>
    <row r="577" spans="1:11" ht="28.5" x14ac:dyDescent="0.2">
      <c r="A577" s="119">
        <v>556</v>
      </c>
      <c r="B577" s="32" t="s">
        <v>22</v>
      </c>
      <c r="C577" s="32" t="s">
        <v>443</v>
      </c>
      <c r="D577" s="32" t="s">
        <v>444</v>
      </c>
      <c r="E577" s="31"/>
      <c r="F577" s="55"/>
      <c r="G577" s="31" t="s">
        <v>131</v>
      </c>
      <c r="H577" s="99">
        <v>6.2958000000000016</v>
      </c>
      <c r="I577" s="116">
        <f t="shared" si="17"/>
        <v>6.2958000000000016</v>
      </c>
      <c r="J577" s="113"/>
      <c r="K577" s="130"/>
    </row>
    <row r="578" spans="1:11" ht="28.5" x14ac:dyDescent="0.2">
      <c r="A578" s="120">
        <v>557</v>
      </c>
      <c r="B578" s="32" t="s">
        <v>22</v>
      </c>
      <c r="C578" s="32" t="s">
        <v>445</v>
      </c>
      <c r="D578" s="32" t="s">
        <v>446</v>
      </c>
      <c r="E578" s="31"/>
      <c r="F578" s="55"/>
      <c r="G578" s="31" t="s">
        <v>131</v>
      </c>
      <c r="H578" s="99">
        <v>10.46955</v>
      </c>
      <c r="I578" s="116">
        <f t="shared" si="17"/>
        <v>10.46955</v>
      </c>
      <c r="J578" s="113"/>
      <c r="K578" s="130"/>
    </row>
    <row r="579" spans="1:11" ht="28.5" x14ac:dyDescent="0.2">
      <c r="A579" s="119">
        <v>558</v>
      </c>
      <c r="B579" s="32" t="s">
        <v>22</v>
      </c>
      <c r="C579" s="32" t="s">
        <v>447</v>
      </c>
      <c r="D579" s="32" t="s">
        <v>448</v>
      </c>
      <c r="E579" s="31"/>
      <c r="F579" s="55"/>
      <c r="G579" s="31" t="s">
        <v>131</v>
      </c>
      <c r="H579" s="99">
        <v>10.495800000000001</v>
      </c>
      <c r="I579" s="116">
        <f t="shared" si="17"/>
        <v>10.495800000000001</v>
      </c>
      <c r="J579" s="113"/>
      <c r="K579" s="130"/>
    </row>
    <row r="580" spans="1:11" ht="28.5" x14ac:dyDescent="0.2">
      <c r="A580" s="120">
        <v>559</v>
      </c>
      <c r="B580" s="32" t="s">
        <v>22</v>
      </c>
      <c r="C580" s="32" t="s">
        <v>449</v>
      </c>
      <c r="D580" s="32" t="s">
        <v>450</v>
      </c>
      <c r="E580" s="31"/>
      <c r="F580" s="55"/>
      <c r="G580" s="31" t="s">
        <v>131</v>
      </c>
      <c r="H580" s="99">
        <v>1.3440000000000001</v>
      </c>
      <c r="I580" s="116">
        <f t="shared" si="17"/>
        <v>1.3440000000000001</v>
      </c>
      <c r="J580" s="113"/>
      <c r="K580" s="130"/>
    </row>
    <row r="581" spans="1:11" x14ac:dyDescent="0.2">
      <c r="A581" s="119">
        <v>560</v>
      </c>
      <c r="B581" s="32" t="s">
        <v>22</v>
      </c>
      <c r="C581" s="32" t="s">
        <v>451</v>
      </c>
      <c r="D581" s="32" t="s">
        <v>451</v>
      </c>
      <c r="E581" s="29"/>
      <c r="F581" s="55"/>
      <c r="G581" s="28" t="s">
        <v>131</v>
      </c>
      <c r="H581" s="99">
        <v>13.052586206896553</v>
      </c>
      <c r="I581" s="116">
        <f t="shared" si="17"/>
        <v>13.052586206896553</v>
      </c>
      <c r="J581" s="113"/>
      <c r="K581" s="130"/>
    </row>
    <row r="582" spans="1:11" ht="57" x14ac:dyDescent="0.2">
      <c r="A582" s="120">
        <v>561</v>
      </c>
      <c r="B582" s="32" t="s">
        <v>22</v>
      </c>
      <c r="C582" s="32" t="s">
        <v>452</v>
      </c>
      <c r="D582" s="32" t="s">
        <v>453</v>
      </c>
      <c r="E582" s="29"/>
      <c r="F582" s="55" t="s">
        <v>1261</v>
      </c>
      <c r="G582" s="28" t="s">
        <v>131</v>
      </c>
      <c r="H582" s="99">
        <v>3.5070000000000001</v>
      </c>
      <c r="I582" s="116">
        <f t="shared" si="17"/>
        <v>3.5070000000000001</v>
      </c>
      <c r="J582" s="113"/>
      <c r="K582" s="130"/>
    </row>
    <row r="583" spans="1:11" x14ac:dyDescent="0.2">
      <c r="A583" s="119">
        <v>562</v>
      </c>
      <c r="B583" s="32" t="s">
        <v>22</v>
      </c>
      <c r="C583" s="32" t="s">
        <v>454</v>
      </c>
      <c r="D583" s="32" t="s">
        <v>454</v>
      </c>
      <c r="E583" s="29"/>
      <c r="F583" s="55"/>
      <c r="G583" s="28" t="s">
        <v>131</v>
      </c>
      <c r="H583" s="99">
        <v>2.3787931034482765</v>
      </c>
      <c r="I583" s="116">
        <f t="shared" si="17"/>
        <v>2.3787931034482765</v>
      </c>
      <c r="J583" s="113"/>
      <c r="K583" s="130"/>
    </row>
    <row r="584" spans="1:11" ht="28.5" x14ac:dyDescent="0.2">
      <c r="A584" s="120">
        <v>563</v>
      </c>
      <c r="B584" s="32" t="s">
        <v>22</v>
      </c>
      <c r="C584" s="32" t="s">
        <v>455</v>
      </c>
      <c r="D584" s="32" t="s">
        <v>455</v>
      </c>
      <c r="E584" s="29"/>
      <c r="F584" s="55"/>
      <c r="G584" s="28" t="s">
        <v>131</v>
      </c>
      <c r="H584" s="99">
        <v>2.0565517241379316</v>
      </c>
      <c r="I584" s="116">
        <f t="shared" si="17"/>
        <v>2.0565517241379316</v>
      </c>
      <c r="J584" s="113"/>
      <c r="K584" s="130"/>
    </row>
    <row r="585" spans="1:11" ht="15" thickBot="1" x14ac:dyDescent="0.25">
      <c r="A585" s="119">
        <v>564</v>
      </c>
      <c r="B585" s="105" t="s">
        <v>22</v>
      </c>
      <c r="C585" s="105" t="s">
        <v>456</v>
      </c>
      <c r="D585" s="105" t="s">
        <v>457</v>
      </c>
      <c r="E585" s="109"/>
      <c r="F585" s="55" t="s">
        <v>1187</v>
      </c>
      <c r="G585" s="103" t="s">
        <v>131</v>
      </c>
      <c r="H585" s="99">
        <v>0.92400000000000004</v>
      </c>
      <c r="I585" s="122">
        <f t="shared" si="17"/>
        <v>0.92400000000000004</v>
      </c>
      <c r="J585" s="114"/>
      <c r="K585" s="131"/>
    </row>
    <row r="586" spans="1:11" ht="24.75" customHeight="1" thickBot="1" x14ac:dyDescent="0.25">
      <c r="A586" s="170" t="s">
        <v>81</v>
      </c>
      <c r="B586" s="171"/>
      <c r="C586" s="171"/>
      <c r="D586" s="171"/>
      <c r="E586" s="171"/>
      <c r="F586" s="171"/>
      <c r="G586" s="171"/>
      <c r="H586" s="171"/>
      <c r="I586" s="98"/>
      <c r="J586" s="96"/>
      <c r="K586" s="97"/>
    </row>
    <row r="587" spans="1:11" ht="63" customHeight="1" thickBot="1" x14ac:dyDescent="0.25">
      <c r="A587" s="175" t="s">
        <v>1444</v>
      </c>
      <c r="B587" s="173"/>
      <c r="C587" s="173"/>
      <c r="D587" s="173"/>
      <c r="E587" s="173"/>
      <c r="F587" s="173"/>
      <c r="G587" s="173"/>
      <c r="H587" s="174"/>
      <c r="I587" s="251"/>
      <c r="J587" s="110">
        <v>0.05</v>
      </c>
      <c r="K587" s="160">
        <f>J587*I587</f>
        <v>0</v>
      </c>
    </row>
    <row r="588" spans="1:11" ht="35.25" customHeight="1" thickBot="1" x14ac:dyDescent="0.25">
      <c r="A588" s="67"/>
      <c r="B588" s="70"/>
      <c r="C588" s="70"/>
      <c r="D588" s="70"/>
      <c r="F588" s="67"/>
      <c r="H588" s="72"/>
      <c r="I588" s="134"/>
      <c r="J588" s="135"/>
      <c r="K588" s="135"/>
    </row>
    <row r="589" spans="1:11" ht="36.75" customHeight="1" thickBot="1" x14ac:dyDescent="0.25">
      <c r="A589" s="136" t="s">
        <v>1263</v>
      </c>
      <c r="B589" s="126"/>
      <c r="C589" s="126"/>
      <c r="D589" s="126"/>
      <c r="E589" s="126"/>
      <c r="F589" s="126"/>
      <c r="G589" s="127"/>
      <c r="H589" s="126"/>
      <c r="I589" s="128"/>
      <c r="J589" s="129"/>
      <c r="K589" s="304">
        <f>SUM(K4,K15,K61,K91,K131,K178,K226,K265,K287,K344,K474,K534,K563,K587)</f>
        <v>0</v>
      </c>
    </row>
    <row r="590" spans="1:11" ht="15" x14ac:dyDescent="0.2">
      <c r="A590" s="63"/>
      <c r="B590" s="61"/>
      <c r="C590" s="61"/>
      <c r="D590" s="61"/>
      <c r="E590" s="61"/>
      <c r="F590" s="61"/>
      <c r="G590" s="61"/>
      <c r="H590" s="61"/>
    </row>
    <row r="591" spans="1:11" ht="60" customHeight="1" x14ac:dyDescent="0.3">
      <c r="A591" s="324" t="s">
        <v>1432</v>
      </c>
      <c r="B591" s="324"/>
      <c r="C591" s="324"/>
      <c r="D591" s="324"/>
      <c r="E591" s="324"/>
      <c r="F591" s="324"/>
      <c r="G591" s="324"/>
      <c r="H591" s="324"/>
      <c r="I591" s="324"/>
      <c r="J591" s="324"/>
      <c r="K591" s="324"/>
    </row>
    <row r="592" spans="1:11" ht="50.25" customHeight="1" x14ac:dyDescent="0.3">
      <c r="A592" s="324" t="s">
        <v>1433</v>
      </c>
      <c r="B592" s="324"/>
      <c r="C592" s="324"/>
      <c r="D592" s="324"/>
      <c r="E592" s="324"/>
      <c r="F592" s="324"/>
      <c r="G592" s="324"/>
      <c r="H592" s="324"/>
      <c r="I592" s="324"/>
      <c r="J592" s="324"/>
      <c r="K592" s="324"/>
    </row>
    <row r="593" spans="1:11" ht="36" customHeight="1" x14ac:dyDescent="0.3">
      <c r="A593" s="324" t="s">
        <v>1443</v>
      </c>
      <c r="B593" s="324"/>
      <c r="C593" s="324"/>
      <c r="D593" s="324"/>
      <c r="E593" s="324"/>
      <c r="F593" s="324"/>
      <c r="G593" s="324"/>
      <c r="H593" s="324"/>
      <c r="I593" s="324"/>
      <c r="J593" s="324"/>
      <c r="K593" s="324"/>
    </row>
    <row r="594" spans="1:11" ht="15" x14ac:dyDescent="0.2">
      <c r="A594" s="62"/>
      <c r="B594" s="62"/>
      <c r="C594" s="62"/>
      <c r="D594" s="62"/>
      <c r="E594" s="62"/>
      <c r="F594" s="62"/>
      <c r="G594" s="62"/>
      <c r="H594" s="62"/>
    </row>
    <row r="595" spans="1:11" ht="15" x14ac:dyDescent="0.2">
      <c r="A595" s="62"/>
      <c r="B595" s="62"/>
      <c r="C595" s="62"/>
      <c r="D595" s="62"/>
      <c r="E595" s="62"/>
      <c r="F595" s="62"/>
      <c r="G595" s="62"/>
      <c r="H595" s="62"/>
    </row>
    <row r="596" spans="1:11" ht="15" x14ac:dyDescent="0.2">
      <c r="A596" s="62"/>
      <c r="B596" s="62"/>
      <c r="C596" s="62"/>
      <c r="D596" s="62"/>
      <c r="E596" s="62"/>
      <c r="F596" s="62"/>
      <c r="G596" s="62"/>
      <c r="H596" s="62"/>
    </row>
    <row r="597" spans="1:11" ht="15" x14ac:dyDescent="0.2">
      <c r="A597" s="62"/>
      <c r="B597" s="62"/>
      <c r="C597" s="62"/>
      <c r="D597" s="62"/>
      <c r="E597" s="62"/>
      <c r="F597" s="62"/>
      <c r="G597" s="62"/>
      <c r="H597" s="62"/>
    </row>
    <row r="598" spans="1:11" ht="15" x14ac:dyDescent="0.2">
      <c r="A598" s="62"/>
      <c r="B598" s="62"/>
      <c r="C598" s="62"/>
      <c r="D598" s="62"/>
      <c r="E598" s="62"/>
      <c r="F598" s="62"/>
      <c r="G598" s="62"/>
      <c r="H598" s="62"/>
    </row>
    <row r="599" spans="1:11" x14ac:dyDescent="0.2">
      <c r="A599" s="67"/>
      <c r="B599" s="67"/>
      <c r="C599" s="67"/>
      <c r="D599" s="67"/>
      <c r="E599" s="68"/>
      <c r="F599" s="68"/>
      <c r="G599" s="67"/>
      <c r="H599" s="64"/>
    </row>
    <row r="600" spans="1:11" x14ac:dyDescent="0.2">
      <c r="A600" s="67"/>
      <c r="B600" s="67"/>
      <c r="C600" s="67"/>
      <c r="D600" s="67"/>
      <c r="E600" s="68"/>
      <c r="F600" s="68"/>
      <c r="G600" s="67"/>
      <c r="H600" s="64"/>
    </row>
    <row r="601" spans="1:11" x14ac:dyDescent="0.2">
      <c r="A601" s="67"/>
      <c r="B601" s="67"/>
      <c r="C601" s="67"/>
      <c r="D601" s="67"/>
      <c r="E601" s="68"/>
      <c r="F601" s="68"/>
      <c r="G601" s="67"/>
      <c r="H601" s="64"/>
    </row>
    <row r="602" spans="1:11" x14ac:dyDescent="0.2">
      <c r="A602" s="67"/>
      <c r="B602" s="67"/>
      <c r="C602" s="67"/>
      <c r="D602" s="67"/>
      <c r="E602" s="68"/>
      <c r="F602" s="68"/>
      <c r="G602" s="67"/>
      <c r="H602" s="64"/>
    </row>
    <row r="603" spans="1:11" x14ac:dyDescent="0.2">
      <c r="A603" s="67"/>
      <c r="B603" s="67"/>
      <c r="C603" s="67"/>
      <c r="D603" s="67"/>
      <c r="E603" s="67"/>
      <c r="F603" s="67"/>
      <c r="G603" s="67"/>
      <c r="H603" s="64"/>
    </row>
    <row r="604" spans="1:11" x14ac:dyDescent="0.2">
      <c r="A604" s="67"/>
      <c r="B604" s="67"/>
      <c r="C604" s="67"/>
      <c r="D604" s="67"/>
      <c r="E604" s="67"/>
      <c r="F604" s="67"/>
      <c r="G604" s="67"/>
      <c r="H604" s="64"/>
    </row>
    <row r="605" spans="1:11" x14ac:dyDescent="0.2">
      <c r="A605" s="67"/>
      <c r="B605" s="67"/>
      <c r="C605" s="67"/>
      <c r="D605" s="67"/>
      <c r="E605" s="67"/>
      <c r="F605" s="67"/>
      <c r="G605" s="67"/>
      <c r="H605" s="64"/>
    </row>
    <row r="606" spans="1:11" x14ac:dyDescent="0.2">
      <c r="A606" s="67"/>
      <c r="B606" s="67"/>
      <c r="C606" s="67"/>
      <c r="D606" s="67"/>
      <c r="E606" s="67"/>
      <c r="F606" s="67"/>
      <c r="G606" s="67"/>
      <c r="H606" s="64"/>
    </row>
    <row r="607" spans="1:11" x14ac:dyDescent="0.2">
      <c r="A607" s="67"/>
      <c r="B607" s="67"/>
      <c r="C607" s="67"/>
      <c r="D607" s="67"/>
      <c r="E607" s="67"/>
      <c r="F607" s="67"/>
      <c r="G607" s="67"/>
      <c r="H607" s="64"/>
    </row>
    <row r="608" spans="1:11" x14ac:dyDescent="0.2">
      <c r="A608" s="67"/>
      <c r="B608" s="67"/>
      <c r="C608" s="67"/>
      <c r="D608" s="67"/>
      <c r="E608" s="67"/>
      <c r="F608" s="67"/>
      <c r="G608" s="67"/>
      <c r="H608" s="64"/>
    </row>
    <row r="609" spans="1:8" x14ac:dyDescent="0.2">
      <c r="A609" s="67"/>
      <c r="B609" s="67"/>
      <c r="C609" s="67"/>
      <c r="D609" s="67"/>
      <c r="E609" s="67"/>
      <c r="F609" s="67"/>
      <c r="G609" s="67"/>
      <c r="H609" s="64"/>
    </row>
    <row r="610" spans="1:8" x14ac:dyDescent="0.2">
      <c r="A610" s="67"/>
      <c r="B610" s="67"/>
      <c r="C610" s="67"/>
      <c r="D610" s="67"/>
      <c r="E610" s="67"/>
      <c r="F610" s="67"/>
      <c r="G610" s="67"/>
      <c r="H610" s="64"/>
    </row>
    <row r="611" spans="1:8" x14ac:dyDescent="0.2">
      <c r="A611" s="67"/>
      <c r="B611" s="67"/>
      <c r="C611" s="67"/>
      <c r="D611" s="67"/>
      <c r="E611" s="67"/>
      <c r="F611" s="67"/>
      <c r="G611" s="67"/>
      <c r="H611" s="64"/>
    </row>
    <row r="612" spans="1:8" x14ac:dyDescent="0.2">
      <c r="A612" s="67"/>
      <c r="B612" s="67"/>
      <c r="C612" s="67"/>
      <c r="D612" s="67"/>
      <c r="E612" s="67"/>
      <c r="F612" s="67"/>
      <c r="G612" s="67"/>
      <c r="H612" s="64"/>
    </row>
    <row r="613" spans="1:8" x14ac:dyDescent="0.2">
      <c r="A613" s="67"/>
      <c r="B613" s="67"/>
      <c r="C613" s="67"/>
      <c r="D613" s="67"/>
      <c r="E613" s="67"/>
      <c r="F613" s="67"/>
      <c r="G613" s="67"/>
      <c r="H613" s="64"/>
    </row>
    <row r="614" spans="1:8" x14ac:dyDescent="0.2">
      <c r="A614" s="67"/>
      <c r="B614" s="67"/>
      <c r="C614" s="67"/>
      <c r="D614" s="67"/>
      <c r="E614" s="67"/>
      <c r="F614" s="67"/>
      <c r="G614" s="67"/>
      <c r="H614" s="64"/>
    </row>
    <row r="615" spans="1:8" x14ac:dyDescent="0.2">
      <c r="A615" s="67"/>
      <c r="B615" s="67"/>
      <c r="C615" s="67"/>
      <c r="D615" s="67"/>
      <c r="E615" s="67"/>
      <c r="F615" s="67"/>
      <c r="G615" s="67"/>
      <c r="H615" s="64"/>
    </row>
    <row r="616" spans="1:8" x14ac:dyDescent="0.2">
      <c r="A616" s="67"/>
      <c r="B616" s="67"/>
      <c r="C616" s="67"/>
      <c r="D616" s="67"/>
      <c r="E616" s="67"/>
      <c r="F616" s="67"/>
      <c r="G616" s="67"/>
      <c r="H616" s="64"/>
    </row>
    <row r="617" spans="1:8" x14ac:dyDescent="0.2">
      <c r="A617" s="67"/>
      <c r="B617" s="67"/>
      <c r="C617" s="67"/>
      <c r="D617" s="67"/>
      <c r="E617" s="67"/>
      <c r="F617" s="67"/>
      <c r="G617" s="67"/>
      <c r="H617" s="64"/>
    </row>
    <row r="618" spans="1:8" x14ac:dyDescent="0.2">
      <c r="A618" s="67"/>
      <c r="B618" s="67"/>
      <c r="C618" s="67"/>
      <c r="D618" s="67"/>
      <c r="E618" s="67"/>
      <c r="F618" s="67"/>
      <c r="G618" s="67"/>
      <c r="H618" s="64"/>
    </row>
    <row r="619" spans="1:8" x14ac:dyDescent="0.2">
      <c r="A619" s="67"/>
      <c r="B619" s="67"/>
      <c r="C619" s="67"/>
      <c r="D619" s="67"/>
      <c r="E619" s="67"/>
      <c r="F619" s="67"/>
      <c r="G619" s="67"/>
      <c r="H619" s="64"/>
    </row>
    <row r="620" spans="1:8" x14ac:dyDescent="0.2">
      <c r="A620" s="67"/>
      <c r="B620" s="67"/>
      <c r="C620" s="67"/>
      <c r="D620" s="67"/>
      <c r="E620" s="67"/>
      <c r="F620" s="67"/>
      <c r="G620" s="67"/>
      <c r="H620" s="64"/>
    </row>
    <row r="621" spans="1:8" x14ac:dyDescent="0.2">
      <c r="A621" s="67"/>
      <c r="B621" s="67"/>
      <c r="C621" s="67"/>
      <c r="D621" s="67"/>
      <c r="E621" s="67"/>
      <c r="F621" s="67"/>
      <c r="G621" s="67"/>
      <c r="H621" s="64"/>
    </row>
    <row r="622" spans="1:8" x14ac:dyDescent="0.2">
      <c r="A622" s="67"/>
      <c r="B622" s="67"/>
      <c r="C622" s="67"/>
      <c r="D622" s="67"/>
      <c r="E622" s="67"/>
      <c r="F622" s="67"/>
      <c r="G622" s="67"/>
      <c r="H622" s="64"/>
    </row>
    <row r="623" spans="1:8" x14ac:dyDescent="0.2">
      <c r="A623" s="67"/>
      <c r="B623" s="67"/>
      <c r="C623" s="67"/>
      <c r="D623" s="67"/>
      <c r="E623" s="67"/>
      <c r="F623" s="67"/>
      <c r="G623" s="67"/>
      <c r="H623" s="64"/>
    </row>
    <row r="624" spans="1:8" x14ac:dyDescent="0.2">
      <c r="A624" s="67"/>
      <c r="B624" s="67"/>
      <c r="C624" s="67"/>
      <c r="D624" s="67"/>
      <c r="E624" s="67"/>
      <c r="F624" s="67"/>
      <c r="G624" s="67"/>
      <c r="H624" s="64"/>
    </row>
    <row r="625" spans="1:8" x14ac:dyDescent="0.2">
      <c r="A625" s="67"/>
      <c r="B625" s="67"/>
      <c r="C625" s="67"/>
      <c r="D625" s="67"/>
      <c r="E625" s="67"/>
      <c r="F625" s="67"/>
      <c r="G625" s="67"/>
      <c r="H625" s="64"/>
    </row>
    <row r="626" spans="1:8" x14ac:dyDescent="0.2">
      <c r="A626" s="67"/>
      <c r="B626" s="67"/>
      <c r="C626" s="67"/>
      <c r="D626" s="67"/>
      <c r="E626" s="67"/>
      <c r="F626" s="67"/>
      <c r="G626" s="67"/>
      <c r="H626" s="64"/>
    </row>
    <row r="627" spans="1:8" x14ac:dyDescent="0.2">
      <c r="A627" s="67"/>
      <c r="B627" s="67"/>
      <c r="C627" s="67"/>
      <c r="D627" s="67"/>
      <c r="E627" s="67"/>
      <c r="F627" s="67"/>
      <c r="G627" s="67"/>
      <c r="H627" s="64"/>
    </row>
    <row r="628" spans="1:8" x14ac:dyDescent="0.2">
      <c r="A628" s="67"/>
      <c r="B628" s="67"/>
      <c r="C628" s="67"/>
      <c r="D628" s="67"/>
      <c r="E628" s="67"/>
      <c r="F628" s="67"/>
      <c r="G628" s="67"/>
      <c r="H628" s="64"/>
    </row>
    <row r="629" spans="1:8" x14ac:dyDescent="0.2">
      <c r="A629" s="67"/>
      <c r="B629" s="67"/>
      <c r="C629" s="67"/>
      <c r="D629" s="67"/>
      <c r="E629" s="67"/>
      <c r="F629" s="67"/>
      <c r="G629" s="67"/>
      <c r="H629" s="64"/>
    </row>
    <row r="630" spans="1:8" ht="14.25" customHeight="1" x14ac:dyDescent="0.2">
      <c r="A630" s="67"/>
      <c r="B630" s="67"/>
      <c r="C630" s="67"/>
      <c r="D630" s="67"/>
      <c r="E630" s="67"/>
      <c r="F630" s="67"/>
      <c r="G630" s="67"/>
      <c r="H630" s="64"/>
    </row>
    <row r="631" spans="1:8" x14ac:dyDescent="0.2">
      <c r="C631" s="69"/>
      <c r="E631" s="67"/>
      <c r="F631" s="67"/>
      <c r="H631" s="64"/>
    </row>
    <row r="632" spans="1:8" x14ac:dyDescent="0.2">
      <c r="C632" s="69"/>
      <c r="E632" s="67"/>
      <c r="F632" s="67"/>
      <c r="H632" s="64"/>
    </row>
    <row r="633" spans="1:8" x14ac:dyDescent="0.2">
      <c r="C633" s="69"/>
      <c r="E633" s="67"/>
      <c r="F633" s="67"/>
      <c r="H633" s="64"/>
    </row>
    <row r="634" spans="1:8" ht="14.25" customHeight="1" x14ac:dyDescent="0.2">
      <c r="A634" s="67"/>
      <c r="B634" s="67"/>
      <c r="C634" s="67"/>
      <c r="D634" s="67"/>
      <c r="E634" s="67"/>
      <c r="F634" s="67"/>
      <c r="G634" s="67"/>
      <c r="H634" s="64"/>
    </row>
    <row r="635" spans="1:8" x14ac:dyDescent="0.2">
      <c r="A635" s="67"/>
      <c r="B635" s="67"/>
      <c r="C635" s="67"/>
      <c r="D635" s="67"/>
      <c r="E635" s="67"/>
      <c r="F635" s="67"/>
      <c r="G635" s="67"/>
      <c r="H635" s="64"/>
    </row>
    <row r="636" spans="1:8" x14ac:dyDescent="0.2">
      <c r="A636" s="67"/>
      <c r="B636" s="67"/>
      <c r="C636" s="67"/>
      <c r="D636" s="67"/>
      <c r="E636" s="67"/>
      <c r="F636" s="67"/>
      <c r="G636" s="67"/>
      <c r="H636" s="64"/>
    </row>
    <row r="637" spans="1:8" x14ac:dyDescent="0.2">
      <c r="A637" s="67"/>
      <c r="B637" s="67"/>
      <c r="C637" s="67"/>
      <c r="D637" s="67"/>
      <c r="E637" s="67"/>
      <c r="F637" s="67"/>
      <c r="G637" s="67"/>
      <c r="H637" s="64"/>
    </row>
    <row r="638" spans="1:8" ht="14.25" customHeight="1" x14ac:dyDescent="0.2">
      <c r="A638" s="67"/>
      <c r="B638" s="67"/>
      <c r="C638" s="67"/>
      <c r="D638" s="67"/>
      <c r="E638" s="67"/>
      <c r="F638" s="67"/>
      <c r="G638" s="67"/>
      <c r="H638" s="64"/>
    </row>
    <row r="639" spans="1:8" x14ac:dyDescent="0.2">
      <c r="A639" s="67"/>
      <c r="B639" s="67"/>
      <c r="C639" s="67"/>
      <c r="D639" s="67"/>
      <c r="E639" s="67"/>
      <c r="F639" s="67"/>
      <c r="G639" s="67"/>
      <c r="H639" s="64"/>
    </row>
    <row r="640" spans="1:8" x14ac:dyDescent="0.2">
      <c r="A640" s="67"/>
      <c r="B640" s="67"/>
      <c r="C640" s="67"/>
      <c r="D640" s="67"/>
      <c r="E640" s="67"/>
      <c r="F640" s="67"/>
      <c r="G640" s="67"/>
      <c r="H640" s="64"/>
    </row>
    <row r="641" spans="1:10" x14ac:dyDescent="0.2">
      <c r="A641" s="67"/>
      <c r="B641" s="67"/>
      <c r="C641" s="67"/>
      <c r="D641" s="67"/>
      <c r="E641" s="67"/>
      <c r="F641" s="67"/>
      <c r="G641" s="67"/>
      <c r="H641" s="64"/>
    </row>
    <row r="642" spans="1:10" ht="14.25" customHeight="1" x14ac:dyDescent="0.2">
      <c r="A642" s="67"/>
      <c r="B642" s="67"/>
      <c r="C642" s="67"/>
      <c r="D642" s="67"/>
      <c r="E642" s="67"/>
      <c r="F642" s="67"/>
      <c r="G642" s="67"/>
      <c r="H642" s="64"/>
    </row>
    <row r="643" spans="1:10" x14ac:dyDescent="0.2">
      <c r="A643" s="67"/>
      <c r="B643" s="67"/>
      <c r="C643" s="67"/>
      <c r="D643" s="67"/>
      <c r="E643" s="67"/>
      <c r="F643" s="67"/>
      <c r="G643" s="67"/>
      <c r="H643" s="64"/>
    </row>
    <row r="644" spans="1:10" x14ac:dyDescent="0.2">
      <c r="A644" s="67"/>
      <c r="B644" s="67"/>
      <c r="C644" s="67"/>
      <c r="D644" s="67"/>
      <c r="E644" s="67"/>
      <c r="F644" s="67"/>
      <c r="G644" s="67"/>
      <c r="H644" s="64"/>
    </row>
    <row r="645" spans="1:10" x14ac:dyDescent="0.2">
      <c r="A645" s="67"/>
      <c r="B645" s="67"/>
      <c r="C645" s="67"/>
      <c r="D645" s="67"/>
      <c r="E645" s="67"/>
      <c r="F645" s="67"/>
      <c r="G645" s="67"/>
      <c r="H645" s="64"/>
    </row>
    <row r="646" spans="1:10" ht="14.25" customHeight="1" x14ac:dyDescent="0.2">
      <c r="A646" s="67"/>
      <c r="B646" s="67"/>
      <c r="C646" s="67"/>
      <c r="D646" s="67"/>
      <c r="E646" s="67"/>
      <c r="F646" s="67"/>
      <c r="G646" s="67"/>
      <c r="H646" s="64"/>
    </row>
    <row r="647" spans="1:10" x14ac:dyDescent="0.2">
      <c r="A647" s="67"/>
      <c r="B647" s="67"/>
      <c r="C647" s="67"/>
      <c r="D647" s="67"/>
      <c r="E647" s="67"/>
      <c r="F647" s="67"/>
      <c r="G647" s="67"/>
      <c r="H647" s="64"/>
    </row>
    <row r="648" spans="1:10" x14ac:dyDescent="0.2">
      <c r="A648" s="67"/>
      <c r="B648" s="67"/>
      <c r="C648" s="67"/>
      <c r="D648" s="67"/>
      <c r="E648" s="67"/>
      <c r="F648" s="67"/>
      <c r="G648" s="67"/>
      <c r="H648" s="64"/>
    </row>
    <row r="649" spans="1:10" x14ac:dyDescent="0.2">
      <c r="A649" s="67"/>
      <c r="B649" s="67"/>
      <c r="C649" s="67"/>
      <c r="D649" s="67"/>
      <c r="E649" s="67"/>
      <c r="F649" s="67"/>
      <c r="G649" s="67"/>
      <c r="H649" s="64"/>
    </row>
    <row r="650" spans="1:10" x14ac:dyDescent="0.2">
      <c r="A650" s="67"/>
      <c r="B650" s="67"/>
      <c r="C650" s="67"/>
      <c r="D650" s="67"/>
      <c r="E650" s="67"/>
      <c r="F650" s="67"/>
      <c r="G650" s="67"/>
      <c r="H650" s="64"/>
    </row>
    <row r="651" spans="1:10" x14ac:dyDescent="0.2">
      <c r="A651" s="67"/>
      <c r="B651" s="67"/>
      <c r="C651" s="67"/>
      <c r="D651" s="67"/>
      <c r="E651" s="67"/>
      <c r="F651" s="67"/>
      <c r="G651" s="67"/>
      <c r="H651" s="64"/>
    </row>
    <row r="652" spans="1:10" s="36" customFormat="1" x14ac:dyDescent="0.2">
      <c r="A652" s="67"/>
      <c r="B652" s="67"/>
      <c r="C652" s="67"/>
      <c r="D652" s="67"/>
      <c r="E652" s="67"/>
      <c r="F652" s="67"/>
      <c r="G652" s="67"/>
      <c r="H652" s="64"/>
      <c r="J652" s="94"/>
    </row>
    <row r="653" spans="1:10" x14ac:dyDescent="0.2">
      <c r="A653" s="67"/>
      <c r="B653" s="67"/>
      <c r="C653" s="67"/>
      <c r="D653" s="67"/>
      <c r="E653" s="67"/>
      <c r="F653" s="67"/>
      <c r="G653" s="67"/>
      <c r="H653" s="64"/>
    </row>
    <row r="654" spans="1:10" x14ac:dyDescent="0.2">
      <c r="A654" s="67"/>
      <c r="B654" s="67"/>
      <c r="C654" s="67"/>
      <c r="D654" s="67"/>
      <c r="E654" s="67"/>
      <c r="F654" s="67"/>
      <c r="G654" s="67"/>
      <c r="H654" s="64"/>
    </row>
    <row r="655" spans="1:10" x14ac:dyDescent="0.2">
      <c r="A655" s="67"/>
      <c r="B655" s="67"/>
      <c r="C655" s="67"/>
      <c r="D655" s="67"/>
      <c r="E655" s="68"/>
      <c r="F655" s="68"/>
      <c r="G655" s="67"/>
      <c r="H655" s="64"/>
    </row>
    <row r="656" spans="1:10" ht="14.25" customHeight="1" x14ac:dyDescent="0.2">
      <c r="A656" s="67"/>
      <c r="B656" s="67"/>
      <c r="C656" s="67"/>
      <c r="D656" s="67"/>
      <c r="E656" s="68"/>
      <c r="F656" s="68"/>
      <c r="G656" s="67"/>
      <c r="H656" s="64"/>
    </row>
    <row r="657" spans="1:8" x14ac:dyDescent="0.2">
      <c r="A657" s="67"/>
      <c r="B657" s="67"/>
      <c r="C657" s="67"/>
      <c r="D657" s="67"/>
      <c r="E657" s="68"/>
      <c r="F657" s="68"/>
      <c r="G657" s="67"/>
      <c r="H657" s="64"/>
    </row>
    <row r="658" spans="1:8" x14ac:dyDescent="0.2">
      <c r="A658" s="67"/>
      <c r="B658" s="67"/>
      <c r="C658" s="67"/>
      <c r="D658" s="67"/>
      <c r="E658" s="68"/>
      <c r="F658" s="68"/>
      <c r="G658" s="67"/>
      <c r="H658" s="64"/>
    </row>
    <row r="659" spans="1:8" x14ac:dyDescent="0.2">
      <c r="A659" s="67"/>
      <c r="B659" s="67"/>
      <c r="C659" s="67"/>
      <c r="D659" s="67"/>
      <c r="E659" s="68"/>
      <c r="F659" s="68"/>
      <c r="G659" s="67"/>
      <c r="H659" s="64"/>
    </row>
    <row r="660" spans="1:8" x14ac:dyDescent="0.2">
      <c r="A660" s="67"/>
      <c r="B660" s="67"/>
      <c r="C660" s="67"/>
      <c r="D660" s="67"/>
      <c r="E660" s="67"/>
      <c r="F660" s="67"/>
      <c r="G660" s="67"/>
      <c r="H660" s="64"/>
    </row>
    <row r="661" spans="1:8" x14ac:dyDescent="0.2">
      <c r="A661" s="67"/>
      <c r="B661" s="67"/>
      <c r="C661" s="67"/>
      <c r="D661" s="67"/>
      <c r="E661" s="67"/>
      <c r="F661" s="67"/>
      <c r="G661" s="67"/>
      <c r="H661" s="64"/>
    </row>
    <row r="662" spans="1:8" x14ac:dyDescent="0.2">
      <c r="A662" s="67"/>
      <c r="B662" s="67"/>
      <c r="C662" s="67"/>
      <c r="D662" s="67"/>
      <c r="E662" s="67"/>
      <c r="F662" s="67"/>
      <c r="G662" s="67"/>
      <c r="H662" s="64"/>
    </row>
    <row r="663" spans="1:8" x14ac:dyDescent="0.2">
      <c r="A663" s="67"/>
      <c r="B663" s="67"/>
      <c r="C663" s="67"/>
      <c r="D663" s="67"/>
      <c r="E663" s="67"/>
      <c r="F663" s="67"/>
      <c r="G663" s="67"/>
      <c r="H663" s="64"/>
    </row>
    <row r="664" spans="1:8" x14ac:dyDescent="0.2">
      <c r="A664" s="67"/>
      <c r="B664" s="67"/>
      <c r="C664" s="67"/>
      <c r="D664" s="67"/>
      <c r="E664" s="67"/>
      <c r="F664" s="67"/>
      <c r="G664" s="67"/>
      <c r="H664" s="64"/>
    </row>
    <row r="665" spans="1:8" x14ac:dyDescent="0.2">
      <c r="A665" s="67"/>
      <c r="B665" s="67"/>
      <c r="C665" s="67"/>
      <c r="D665" s="67"/>
      <c r="E665" s="67"/>
      <c r="F665" s="67"/>
      <c r="G665" s="67"/>
      <c r="H665" s="64"/>
    </row>
    <row r="666" spans="1:8" x14ac:dyDescent="0.2">
      <c r="A666" s="67"/>
      <c r="B666" s="67"/>
      <c r="C666" s="67"/>
      <c r="D666" s="67"/>
      <c r="E666" s="67"/>
      <c r="F666" s="67"/>
      <c r="G666" s="67"/>
      <c r="H666" s="64"/>
    </row>
    <row r="667" spans="1:8" x14ac:dyDescent="0.2">
      <c r="A667" s="67"/>
      <c r="B667" s="67"/>
      <c r="C667" s="67"/>
      <c r="D667" s="67"/>
      <c r="E667" s="68"/>
      <c r="F667" s="68"/>
      <c r="G667" s="67"/>
      <c r="H667" s="64"/>
    </row>
    <row r="668" spans="1:8" x14ac:dyDescent="0.2">
      <c r="A668" s="67"/>
      <c r="B668" s="67"/>
      <c r="C668" s="67"/>
      <c r="D668" s="67"/>
      <c r="E668" s="68"/>
      <c r="F668" s="68"/>
      <c r="G668" s="67"/>
      <c r="H668" s="64"/>
    </row>
    <row r="669" spans="1:8" x14ac:dyDescent="0.2">
      <c r="A669" s="67"/>
      <c r="B669" s="67"/>
      <c r="C669" s="67"/>
      <c r="D669" s="67"/>
      <c r="E669" s="68"/>
      <c r="F669" s="68"/>
      <c r="G669" s="67"/>
      <c r="H669" s="64"/>
    </row>
    <row r="670" spans="1:8" x14ac:dyDescent="0.2">
      <c r="A670" s="67"/>
      <c r="B670" s="67"/>
      <c r="C670" s="67"/>
      <c r="D670" s="67"/>
      <c r="E670" s="68"/>
      <c r="F670" s="68"/>
      <c r="G670" s="67"/>
      <c r="H670" s="64"/>
    </row>
    <row r="671" spans="1:8" x14ac:dyDescent="0.2">
      <c r="A671" s="67"/>
      <c r="B671" s="67"/>
      <c r="C671" s="67"/>
      <c r="D671" s="67"/>
      <c r="E671" s="67"/>
      <c r="F671" s="67"/>
      <c r="G671" s="67"/>
      <c r="H671" s="64"/>
    </row>
    <row r="672" spans="1:8" x14ac:dyDescent="0.2">
      <c r="A672" s="67"/>
      <c r="B672" s="67"/>
      <c r="C672" s="67"/>
      <c r="D672" s="67"/>
      <c r="E672" s="67"/>
      <c r="F672" s="67"/>
      <c r="G672" s="67"/>
      <c r="H672" s="64"/>
    </row>
    <row r="673" spans="1:8" x14ac:dyDescent="0.2">
      <c r="A673" s="67"/>
      <c r="B673" s="67"/>
      <c r="C673" s="67"/>
      <c r="D673" s="67"/>
      <c r="E673" s="67"/>
      <c r="F673" s="67"/>
      <c r="G673" s="67"/>
      <c r="H673" s="64"/>
    </row>
    <row r="674" spans="1:8" x14ac:dyDescent="0.2">
      <c r="A674" s="67"/>
      <c r="B674" s="67"/>
      <c r="C674" s="67"/>
      <c r="D674" s="67"/>
      <c r="E674" s="67"/>
      <c r="F674" s="67"/>
      <c r="G674" s="67"/>
      <c r="H674" s="64"/>
    </row>
    <row r="675" spans="1:8" x14ac:dyDescent="0.2">
      <c r="A675" s="67"/>
      <c r="B675" s="67"/>
      <c r="C675" s="67"/>
      <c r="D675" s="67"/>
      <c r="E675" s="67"/>
      <c r="F675" s="67"/>
      <c r="G675" s="67"/>
      <c r="H675" s="64"/>
    </row>
    <row r="676" spans="1:8" x14ac:dyDescent="0.2">
      <c r="A676" s="67"/>
      <c r="B676" s="67"/>
      <c r="C676" s="67"/>
      <c r="D676" s="67"/>
      <c r="E676" s="67"/>
      <c r="F676" s="67"/>
      <c r="G676" s="67"/>
      <c r="H676" s="64"/>
    </row>
    <row r="677" spans="1:8" x14ac:dyDescent="0.2">
      <c r="A677" s="67"/>
      <c r="B677" s="67"/>
      <c r="C677" s="67"/>
      <c r="D677" s="67"/>
      <c r="E677" s="67"/>
      <c r="F677" s="67"/>
      <c r="G677" s="67"/>
      <c r="H677" s="64"/>
    </row>
    <row r="678" spans="1:8" x14ac:dyDescent="0.2">
      <c r="A678" s="67"/>
      <c r="B678" s="67"/>
      <c r="C678" s="67"/>
      <c r="D678" s="67"/>
      <c r="E678" s="67"/>
      <c r="F678" s="67"/>
      <c r="G678" s="67"/>
      <c r="H678" s="64"/>
    </row>
    <row r="679" spans="1:8" x14ac:dyDescent="0.2">
      <c r="A679" s="67"/>
      <c r="B679" s="67"/>
      <c r="C679" s="67"/>
      <c r="D679" s="67"/>
      <c r="E679" s="67"/>
      <c r="F679" s="67"/>
      <c r="G679" s="67"/>
      <c r="H679" s="64"/>
    </row>
    <row r="680" spans="1:8" x14ac:dyDescent="0.2">
      <c r="A680" s="67"/>
      <c r="B680" s="67"/>
      <c r="C680" s="67"/>
      <c r="D680" s="67"/>
      <c r="E680" s="67"/>
      <c r="F680" s="67"/>
      <c r="G680" s="67"/>
      <c r="H680" s="64"/>
    </row>
    <row r="681" spans="1:8" x14ac:dyDescent="0.2">
      <c r="A681" s="67"/>
      <c r="B681" s="67"/>
      <c r="C681" s="67"/>
      <c r="D681" s="67"/>
      <c r="E681" s="67"/>
      <c r="F681" s="67"/>
      <c r="G681" s="67"/>
      <c r="H681" s="64"/>
    </row>
    <row r="682" spans="1:8" x14ac:dyDescent="0.2">
      <c r="A682" s="67"/>
      <c r="B682" s="67"/>
      <c r="C682" s="67"/>
      <c r="D682" s="67"/>
      <c r="E682" s="67"/>
      <c r="F682" s="67"/>
      <c r="G682" s="67"/>
      <c r="H682" s="64"/>
    </row>
    <row r="683" spans="1:8" x14ac:dyDescent="0.2">
      <c r="A683" s="67"/>
      <c r="B683" s="67"/>
      <c r="C683" s="67"/>
      <c r="D683" s="67"/>
      <c r="E683" s="67"/>
      <c r="F683" s="67"/>
      <c r="G683" s="67"/>
      <c r="H683" s="64"/>
    </row>
    <row r="684" spans="1:8" x14ac:dyDescent="0.2">
      <c r="A684" s="67"/>
      <c r="B684" s="67"/>
      <c r="C684" s="67"/>
      <c r="D684" s="67"/>
      <c r="E684" s="67"/>
      <c r="F684" s="67"/>
      <c r="G684" s="67"/>
      <c r="H684" s="64"/>
    </row>
    <row r="685" spans="1:8" x14ac:dyDescent="0.2">
      <c r="A685" s="67"/>
      <c r="B685" s="67"/>
      <c r="C685" s="67"/>
      <c r="D685" s="67"/>
      <c r="E685" s="67"/>
      <c r="F685" s="67"/>
      <c r="G685" s="67"/>
      <c r="H685" s="64"/>
    </row>
    <row r="686" spans="1:8" x14ac:dyDescent="0.2">
      <c r="A686" s="67"/>
      <c r="B686" s="67"/>
      <c r="C686" s="67"/>
      <c r="D686" s="67"/>
      <c r="E686" s="67"/>
      <c r="F686" s="67"/>
      <c r="G686" s="67"/>
      <c r="H686" s="64"/>
    </row>
    <row r="687" spans="1:8" x14ac:dyDescent="0.2">
      <c r="A687" s="67"/>
      <c r="B687" s="67"/>
      <c r="C687" s="67"/>
      <c r="D687" s="67"/>
      <c r="E687" s="67"/>
      <c r="F687" s="67"/>
      <c r="G687" s="67"/>
      <c r="H687" s="64"/>
    </row>
    <row r="688" spans="1:8" x14ac:dyDescent="0.2">
      <c r="A688" s="67"/>
      <c r="B688" s="67"/>
      <c r="C688" s="67"/>
      <c r="D688" s="67"/>
      <c r="E688" s="67"/>
      <c r="F688" s="67"/>
      <c r="G688" s="67"/>
      <c r="H688" s="64"/>
    </row>
    <row r="689" spans="1:8" x14ac:dyDescent="0.2">
      <c r="A689" s="67"/>
      <c r="B689" s="67"/>
      <c r="C689" s="67"/>
      <c r="D689" s="67"/>
      <c r="E689" s="67"/>
      <c r="F689" s="67"/>
      <c r="G689" s="67"/>
      <c r="H689" s="64"/>
    </row>
    <row r="690" spans="1:8" x14ac:dyDescent="0.2">
      <c r="A690" s="67"/>
      <c r="B690" s="67"/>
      <c r="C690" s="67"/>
      <c r="D690" s="67"/>
      <c r="E690" s="67"/>
      <c r="F690" s="67"/>
      <c r="G690" s="67"/>
      <c r="H690" s="64"/>
    </row>
    <row r="691" spans="1:8" x14ac:dyDescent="0.2">
      <c r="A691" s="67"/>
      <c r="B691" s="67"/>
      <c r="C691" s="67"/>
      <c r="D691" s="67"/>
      <c r="E691" s="67"/>
      <c r="F691" s="67"/>
      <c r="G691" s="67"/>
      <c r="H691" s="64"/>
    </row>
    <row r="692" spans="1:8" x14ac:dyDescent="0.2">
      <c r="A692" s="67"/>
      <c r="B692" s="67"/>
      <c r="C692" s="67"/>
      <c r="D692" s="67"/>
      <c r="E692" s="67"/>
      <c r="F692" s="67"/>
      <c r="G692" s="67"/>
      <c r="H692" s="64"/>
    </row>
    <row r="693" spans="1:8" x14ac:dyDescent="0.2">
      <c r="A693" s="67"/>
      <c r="B693" s="67"/>
      <c r="C693" s="67"/>
      <c r="D693" s="67"/>
      <c r="E693" s="67"/>
      <c r="F693" s="67"/>
      <c r="G693" s="67"/>
      <c r="H693" s="64"/>
    </row>
    <row r="694" spans="1:8" x14ac:dyDescent="0.2">
      <c r="A694" s="67"/>
      <c r="B694" s="67"/>
      <c r="C694" s="67"/>
      <c r="D694" s="67"/>
      <c r="E694" s="67"/>
      <c r="F694" s="67"/>
      <c r="G694" s="67"/>
      <c r="H694" s="64"/>
    </row>
    <row r="695" spans="1:8" x14ac:dyDescent="0.2">
      <c r="A695" s="67"/>
      <c r="B695" s="67"/>
      <c r="C695" s="67"/>
      <c r="D695" s="67"/>
      <c r="E695" s="67"/>
      <c r="F695" s="67"/>
      <c r="G695" s="67"/>
      <c r="H695" s="64"/>
    </row>
    <row r="696" spans="1:8" x14ac:dyDescent="0.2">
      <c r="A696" s="67"/>
      <c r="B696" s="67"/>
      <c r="C696" s="67"/>
      <c r="D696" s="67"/>
      <c r="E696" s="67"/>
      <c r="F696" s="67"/>
      <c r="G696" s="67"/>
      <c r="H696" s="64"/>
    </row>
    <row r="697" spans="1:8" x14ac:dyDescent="0.2">
      <c r="A697" s="67"/>
      <c r="B697" s="67"/>
      <c r="C697" s="67"/>
      <c r="D697" s="67"/>
      <c r="E697" s="67"/>
      <c r="F697" s="67"/>
      <c r="G697" s="67"/>
      <c r="H697" s="64"/>
    </row>
    <row r="698" spans="1:8" x14ac:dyDescent="0.2">
      <c r="A698" s="67"/>
      <c r="B698" s="67"/>
      <c r="C698" s="67"/>
      <c r="D698" s="67"/>
      <c r="E698" s="67"/>
      <c r="F698" s="67"/>
      <c r="G698" s="67"/>
      <c r="H698" s="64"/>
    </row>
    <row r="699" spans="1:8" x14ac:dyDescent="0.2">
      <c r="A699" s="67"/>
      <c r="B699" s="67"/>
      <c r="C699" s="67"/>
      <c r="D699" s="67"/>
      <c r="E699" s="67"/>
      <c r="F699" s="67"/>
      <c r="G699" s="67"/>
      <c r="H699" s="64"/>
    </row>
    <row r="700" spans="1:8" x14ac:dyDescent="0.2">
      <c r="A700" s="67"/>
      <c r="B700" s="67"/>
      <c r="C700" s="67"/>
      <c r="D700" s="67"/>
      <c r="E700" s="67"/>
      <c r="F700" s="67"/>
      <c r="G700" s="67"/>
      <c r="H700" s="64"/>
    </row>
    <row r="701" spans="1:8" x14ac:dyDescent="0.2">
      <c r="A701" s="67"/>
      <c r="B701" s="67"/>
      <c r="C701" s="67"/>
      <c r="D701" s="67"/>
      <c r="E701" s="67"/>
      <c r="F701" s="67"/>
      <c r="G701" s="67"/>
      <c r="H701" s="64"/>
    </row>
    <row r="702" spans="1:8" x14ac:dyDescent="0.2">
      <c r="A702" s="67"/>
      <c r="B702" s="67"/>
      <c r="C702" s="67"/>
      <c r="D702" s="67"/>
      <c r="E702" s="67"/>
      <c r="F702" s="67"/>
      <c r="G702" s="67"/>
      <c r="H702" s="64"/>
    </row>
    <row r="703" spans="1:8" x14ac:dyDescent="0.2">
      <c r="A703" s="67"/>
      <c r="B703" s="67"/>
      <c r="C703" s="67"/>
      <c r="D703" s="67"/>
      <c r="E703" s="67"/>
      <c r="F703" s="67"/>
      <c r="G703" s="67"/>
      <c r="H703" s="64"/>
    </row>
    <row r="704" spans="1:8" x14ac:dyDescent="0.2">
      <c r="A704" s="67"/>
      <c r="B704" s="67"/>
      <c r="C704" s="67"/>
      <c r="D704" s="67"/>
      <c r="E704" s="67"/>
      <c r="F704" s="67"/>
      <c r="G704" s="67"/>
      <c r="H704" s="64"/>
    </row>
    <row r="705" spans="1:8" x14ac:dyDescent="0.2">
      <c r="A705" s="67"/>
      <c r="B705" s="67"/>
      <c r="C705" s="67"/>
      <c r="D705" s="67"/>
      <c r="E705" s="67"/>
      <c r="F705" s="67"/>
      <c r="G705" s="67"/>
      <c r="H705" s="64"/>
    </row>
    <row r="706" spans="1:8" x14ac:dyDescent="0.2">
      <c r="A706" s="67"/>
      <c r="B706" s="67"/>
      <c r="C706" s="67"/>
      <c r="D706" s="67"/>
      <c r="E706" s="67"/>
      <c r="F706" s="67"/>
      <c r="G706" s="67"/>
      <c r="H706" s="64"/>
    </row>
    <row r="707" spans="1:8" x14ac:dyDescent="0.2">
      <c r="A707" s="67"/>
      <c r="B707" s="67"/>
      <c r="C707" s="67"/>
      <c r="D707" s="67"/>
      <c r="E707" s="67"/>
      <c r="F707" s="67"/>
      <c r="G707" s="67"/>
      <c r="H707" s="64"/>
    </row>
    <row r="708" spans="1:8" x14ac:dyDescent="0.2">
      <c r="A708" s="67"/>
      <c r="B708" s="67"/>
      <c r="C708" s="67"/>
      <c r="D708" s="67"/>
      <c r="E708" s="67"/>
      <c r="F708" s="67"/>
      <c r="G708" s="67"/>
      <c r="H708" s="64"/>
    </row>
    <row r="709" spans="1:8" x14ac:dyDescent="0.2">
      <c r="A709" s="67"/>
      <c r="B709" s="67"/>
      <c r="C709" s="67"/>
      <c r="D709" s="67"/>
      <c r="E709" s="67"/>
      <c r="F709" s="67"/>
      <c r="G709" s="67"/>
      <c r="H709" s="64"/>
    </row>
    <row r="710" spans="1:8" x14ac:dyDescent="0.2">
      <c r="A710" s="67"/>
      <c r="B710" s="67"/>
      <c r="C710" s="67"/>
      <c r="D710" s="67"/>
      <c r="E710" s="67"/>
      <c r="F710" s="67"/>
      <c r="G710" s="67"/>
      <c r="H710" s="64"/>
    </row>
    <row r="711" spans="1:8" x14ac:dyDescent="0.2">
      <c r="A711" s="67"/>
      <c r="B711" s="67"/>
      <c r="C711" s="67"/>
      <c r="D711" s="67"/>
      <c r="E711" s="67"/>
      <c r="F711" s="67"/>
      <c r="G711" s="67"/>
      <c r="H711" s="64"/>
    </row>
    <row r="712" spans="1:8" x14ac:dyDescent="0.2">
      <c r="A712" s="67"/>
      <c r="B712" s="67"/>
      <c r="C712" s="67"/>
      <c r="D712" s="67"/>
      <c r="E712" s="67"/>
      <c r="F712" s="67"/>
      <c r="G712" s="67"/>
      <c r="H712" s="64"/>
    </row>
    <row r="713" spans="1:8" x14ac:dyDescent="0.2">
      <c r="A713" s="67"/>
      <c r="B713" s="67"/>
      <c r="C713" s="67"/>
      <c r="D713" s="67"/>
      <c r="E713" s="67"/>
      <c r="F713" s="67"/>
      <c r="G713" s="67"/>
      <c r="H713" s="64"/>
    </row>
    <row r="714" spans="1:8" ht="14.25" customHeight="1" x14ac:dyDescent="0.2">
      <c r="A714" s="67"/>
      <c r="B714" s="67"/>
      <c r="C714" s="67"/>
      <c r="D714" s="67"/>
      <c r="E714" s="67"/>
      <c r="F714" s="67"/>
      <c r="G714" s="67"/>
      <c r="H714" s="64"/>
    </row>
    <row r="715" spans="1:8" x14ac:dyDescent="0.2">
      <c r="A715" s="67"/>
      <c r="B715" s="67"/>
      <c r="C715" s="67"/>
      <c r="D715" s="67"/>
      <c r="E715" s="67"/>
      <c r="F715" s="67"/>
      <c r="G715" s="67"/>
      <c r="H715" s="64"/>
    </row>
    <row r="716" spans="1:8" x14ac:dyDescent="0.2">
      <c r="A716" s="67"/>
      <c r="B716" s="67"/>
      <c r="C716" s="67"/>
      <c r="D716" s="67"/>
      <c r="E716" s="67"/>
      <c r="F716" s="67"/>
      <c r="G716" s="67"/>
      <c r="H716" s="64"/>
    </row>
    <row r="717" spans="1:8" x14ac:dyDescent="0.2">
      <c r="A717" s="67"/>
      <c r="B717" s="67"/>
      <c r="C717" s="67"/>
      <c r="D717" s="67"/>
      <c r="E717" s="67"/>
      <c r="F717" s="67"/>
      <c r="G717" s="67"/>
      <c r="H717" s="64"/>
    </row>
    <row r="718" spans="1:8" x14ac:dyDescent="0.2">
      <c r="A718" s="67"/>
      <c r="B718" s="67"/>
      <c r="C718" s="67"/>
      <c r="D718" s="67"/>
      <c r="E718" s="67"/>
      <c r="F718" s="67"/>
      <c r="G718" s="67"/>
      <c r="H718" s="64"/>
    </row>
    <row r="719" spans="1:8" x14ac:dyDescent="0.2">
      <c r="A719" s="67"/>
      <c r="B719" s="67"/>
      <c r="C719" s="67"/>
      <c r="D719" s="67"/>
      <c r="E719" s="67"/>
      <c r="F719" s="67"/>
      <c r="G719" s="67"/>
      <c r="H719" s="64"/>
    </row>
    <row r="720" spans="1:8" x14ac:dyDescent="0.2">
      <c r="A720" s="67"/>
      <c r="B720" s="67"/>
      <c r="C720" s="67"/>
      <c r="D720" s="67"/>
      <c r="E720" s="67"/>
      <c r="F720" s="67"/>
      <c r="G720" s="67"/>
      <c r="H720" s="64"/>
    </row>
    <row r="721" spans="1:8" x14ac:dyDescent="0.2">
      <c r="A721" s="67"/>
      <c r="B721" s="67"/>
      <c r="C721" s="67"/>
      <c r="D721" s="67"/>
      <c r="E721" s="67"/>
      <c r="F721" s="67"/>
      <c r="G721" s="67"/>
      <c r="H721" s="64"/>
    </row>
    <row r="722" spans="1:8" x14ac:dyDescent="0.2">
      <c r="A722" s="67"/>
      <c r="B722" s="67"/>
      <c r="C722" s="67"/>
      <c r="D722" s="67"/>
      <c r="E722" s="67"/>
      <c r="F722" s="67"/>
      <c r="G722" s="67"/>
      <c r="H722" s="64"/>
    </row>
    <row r="723" spans="1:8" x14ac:dyDescent="0.2">
      <c r="A723" s="67"/>
      <c r="B723" s="67"/>
      <c r="C723" s="67"/>
      <c r="D723" s="67"/>
      <c r="E723" s="67"/>
      <c r="F723" s="67"/>
      <c r="G723" s="67"/>
      <c r="H723" s="64"/>
    </row>
    <row r="724" spans="1:8" x14ac:dyDescent="0.2">
      <c r="A724" s="67"/>
      <c r="B724" s="67"/>
      <c r="C724" s="67"/>
      <c r="D724" s="67"/>
      <c r="E724" s="67"/>
      <c r="F724" s="67"/>
      <c r="G724" s="67"/>
      <c r="H724" s="64"/>
    </row>
    <row r="725" spans="1:8" x14ac:dyDescent="0.2">
      <c r="A725" s="67"/>
      <c r="B725" s="67"/>
      <c r="C725" s="67"/>
      <c r="D725" s="67"/>
      <c r="E725" s="67"/>
      <c r="F725" s="67"/>
      <c r="G725" s="67"/>
      <c r="H725" s="64"/>
    </row>
    <row r="726" spans="1:8" x14ac:dyDescent="0.2">
      <c r="A726" s="67"/>
      <c r="B726" s="67"/>
      <c r="C726" s="67"/>
      <c r="D726" s="67"/>
      <c r="E726" s="67"/>
      <c r="F726" s="67"/>
      <c r="G726" s="67"/>
      <c r="H726" s="64"/>
    </row>
    <row r="727" spans="1:8" x14ac:dyDescent="0.2">
      <c r="A727" s="67"/>
      <c r="B727" s="67"/>
      <c r="C727" s="67"/>
      <c r="D727" s="67"/>
      <c r="E727" s="67"/>
      <c r="F727" s="67"/>
      <c r="G727" s="67"/>
      <c r="H727" s="64"/>
    </row>
    <row r="728" spans="1:8" x14ac:dyDescent="0.2">
      <c r="A728" s="67"/>
      <c r="B728" s="67"/>
      <c r="C728" s="67"/>
      <c r="D728" s="67"/>
      <c r="E728" s="67"/>
      <c r="F728" s="67"/>
      <c r="G728" s="67"/>
      <c r="H728" s="64"/>
    </row>
    <row r="729" spans="1:8" x14ac:dyDescent="0.2">
      <c r="A729" s="67"/>
      <c r="B729" s="67"/>
      <c r="C729" s="67"/>
      <c r="D729" s="67"/>
      <c r="E729" s="67"/>
      <c r="F729" s="67"/>
      <c r="G729" s="67"/>
      <c r="H729" s="64"/>
    </row>
    <row r="730" spans="1:8" x14ac:dyDescent="0.2">
      <c r="A730" s="67"/>
      <c r="B730" s="67"/>
      <c r="C730" s="67"/>
      <c r="D730" s="67"/>
      <c r="E730" s="67"/>
      <c r="F730" s="67"/>
      <c r="G730" s="67"/>
      <c r="H730" s="64"/>
    </row>
    <row r="731" spans="1:8" x14ac:dyDescent="0.2">
      <c r="A731" s="67"/>
      <c r="B731" s="67"/>
      <c r="C731" s="67"/>
      <c r="D731" s="67"/>
      <c r="E731" s="67"/>
      <c r="F731" s="67"/>
      <c r="G731" s="67"/>
      <c r="H731" s="64"/>
    </row>
    <row r="732" spans="1:8" x14ac:dyDescent="0.2">
      <c r="A732" s="67"/>
      <c r="B732" s="67"/>
      <c r="C732" s="67"/>
      <c r="D732" s="67"/>
      <c r="E732" s="67"/>
      <c r="F732" s="67"/>
      <c r="G732" s="67"/>
      <c r="H732" s="64"/>
    </row>
    <row r="733" spans="1:8" x14ac:dyDescent="0.2">
      <c r="A733" s="67"/>
      <c r="B733" s="67"/>
      <c r="C733" s="67"/>
      <c r="D733" s="67"/>
      <c r="E733" s="67"/>
      <c r="F733" s="67"/>
      <c r="G733" s="67"/>
      <c r="H733" s="64"/>
    </row>
    <row r="734" spans="1:8" x14ac:dyDescent="0.2">
      <c r="A734" s="67"/>
      <c r="B734" s="67"/>
      <c r="C734" s="67"/>
      <c r="D734" s="67"/>
      <c r="E734" s="67"/>
      <c r="F734" s="67"/>
      <c r="G734" s="67"/>
      <c r="H734" s="64"/>
    </row>
    <row r="735" spans="1:8" x14ac:dyDescent="0.2">
      <c r="A735" s="67"/>
      <c r="B735" s="67"/>
      <c r="C735" s="67"/>
      <c r="D735" s="67"/>
      <c r="E735" s="67"/>
      <c r="F735" s="67"/>
      <c r="G735" s="67"/>
      <c r="H735" s="64"/>
    </row>
    <row r="736" spans="1:8" x14ac:dyDescent="0.2">
      <c r="A736" s="67"/>
      <c r="B736" s="67"/>
      <c r="C736" s="67"/>
      <c r="D736" s="67"/>
      <c r="E736" s="67"/>
      <c r="F736" s="67"/>
      <c r="G736" s="67"/>
      <c r="H736" s="64"/>
    </row>
    <row r="737" spans="1:8" x14ac:dyDescent="0.2">
      <c r="A737" s="67"/>
      <c r="B737" s="67"/>
      <c r="C737" s="67"/>
      <c r="D737" s="67"/>
      <c r="E737" s="67"/>
      <c r="F737" s="67"/>
      <c r="G737" s="67"/>
      <c r="H737" s="64"/>
    </row>
    <row r="738" spans="1:8" x14ac:dyDescent="0.2">
      <c r="A738" s="67"/>
      <c r="B738" s="67"/>
      <c r="C738" s="67"/>
      <c r="D738" s="67"/>
      <c r="E738" s="67"/>
      <c r="F738" s="67"/>
      <c r="G738" s="67"/>
      <c r="H738" s="64"/>
    </row>
    <row r="739" spans="1:8" ht="14.25" customHeight="1" x14ac:dyDescent="0.2">
      <c r="A739" s="67"/>
      <c r="B739" s="67"/>
      <c r="C739" s="67"/>
      <c r="D739" s="67"/>
      <c r="E739" s="67"/>
      <c r="F739" s="67"/>
      <c r="G739" s="67"/>
      <c r="H739" s="64"/>
    </row>
    <row r="740" spans="1:8" x14ac:dyDescent="0.2">
      <c r="A740" s="67"/>
      <c r="B740" s="67"/>
      <c r="C740" s="67"/>
      <c r="D740" s="67"/>
      <c r="E740" s="67"/>
      <c r="F740" s="67"/>
      <c r="G740" s="67"/>
      <c r="H740" s="64"/>
    </row>
    <row r="741" spans="1:8" x14ac:dyDescent="0.2">
      <c r="A741" s="67"/>
      <c r="B741" s="67"/>
      <c r="C741" s="67"/>
      <c r="D741" s="67"/>
      <c r="E741" s="67"/>
      <c r="F741" s="67"/>
      <c r="G741" s="67"/>
      <c r="H741" s="64"/>
    </row>
    <row r="742" spans="1:8" x14ac:dyDescent="0.2">
      <c r="A742" s="67"/>
      <c r="B742" s="67"/>
      <c r="C742" s="67"/>
      <c r="D742" s="67"/>
      <c r="E742" s="67"/>
      <c r="F742" s="67"/>
      <c r="G742" s="67"/>
      <c r="H742" s="64"/>
    </row>
    <row r="743" spans="1:8" x14ac:dyDescent="0.2">
      <c r="A743" s="67"/>
      <c r="B743" s="67"/>
      <c r="C743" s="67"/>
      <c r="D743" s="67"/>
      <c r="E743" s="68"/>
      <c r="F743" s="68"/>
      <c r="G743" s="67"/>
      <c r="H743" s="64"/>
    </row>
    <row r="744" spans="1:8" x14ac:dyDescent="0.2">
      <c r="A744" s="34"/>
      <c r="B744" s="70"/>
      <c r="C744" s="70"/>
      <c r="D744" s="70"/>
      <c r="E744" s="34"/>
      <c r="F744" s="34"/>
      <c r="G744" s="70"/>
      <c r="H744" s="71"/>
    </row>
    <row r="745" spans="1:8" x14ac:dyDescent="0.2">
      <c r="A745" s="34"/>
      <c r="B745" s="70"/>
      <c r="C745" s="70"/>
      <c r="D745" s="70"/>
      <c r="E745" s="34"/>
      <c r="F745" s="34"/>
      <c r="G745" s="70"/>
      <c r="H745" s="71"/>
    </row>
    <row r="746" spans="1:8" x14ac:dyDescent="0.2">
      <c r="A746" s="34"/>
      <c r="B746" s="70"/>
      <c r="C746" s="70"/>
      <c r="D746" s="70"/>
      <c r="E746" s="34"/>
      <c r="F746" s="34"/>
      <c r="G746" s="70"/>
      <c r="H746" s="71"/>
    </row>
    <row r="747" spans="1:8" x14ac:dyDescent="0.2">
      <c r="A747" s="34"/>
      <c r="B747" s="70"/>
      <c r="C747" s="70"/>
      <c r="D747" s="70"/>
      <c r="E747" s="34"/>
      <c r="F747" s="34"/>
      <c r="G747" s="70"/>
      <c r="H747" s="71"/>
    </row>
    <row r="748" spans="1:8" x14ac:dyDescent="0.2">
      <c r="A748" s="34"/>
      <c r="B748" s="70"/>
      <c r="C748" s="70"/>
      <c r="D748" s="70"/>
      <c r="E748" s="34"/>
      <c r="F748" s="34"/>
      <c r="G748" s="70"/>
      <c r="H748" s="71"/>
    </row>
    <row r="749" spans="1:8" x14ac:dyDescent="0.2">
      <c r="A749" s="34"/>
      <c r="B749" s="70"/>
      <c r="C749" s="70"/>
      <c r="D749" s="70"/>
      <c r="E749" s="34"/>
      <c r="F749" s="34"/>
      <c r="G749" s="70"/>
      <c r="H749" s="71"/>
    </row>
    <row r="750" spans="1:8" x14ac:dyDescent="0.2">
      <c r="A750" s="34"/>
      <c r="B750" s="70"/>
      <c r="C750" s="70"/>
      <c r="D750" s="70"/>
      <c r="E750" s="34"/>
      <c r="F750" s="34"/>
      <c r="G750" s="70"/>
      <c r="H750" s="71"/>
    </row>
    <row r="751" spans="1:8" x14ac:dyDescent="0.2">
      <c r="A751" s="34"/>
      <c r="B751" s="70"/>
      <c r="C751" s="70"/>
      <c r="D751" s="70"/>
      <c r="E751" s="34"/>
      <c r="F751" s="34"/>
      <c r="G751" s="70"/>
      <c r="H751" s="71"/>
    </row>
    <row r="752" spans="1:8" x14ac:dyDescent="0.2">
      <c r="A752" s="34"/>
      <c r="B752" s="70"/>
      <c r="C752" s="70"/>
      <c r="D752" s="70"/>
      <c r="E752" s="34"/>
      <c r="F752" s="34"/>
      <c r="G752" s="70"/>
      <c r="H752" s="71"/>
    </row>
    <row r="753" spans="1:8" x14ac:dyDescent="0.2">
      <c r="A753" s="34"/>
      <c r="B753" s="70"/>
      <c r="C753" s="70"/>
      <c r="D753" s="70"/>
      <c r="E753" s="34"/>
      <c r="F753" s="34"/>
      <c r="G753" s="70"/>
      <c r="H753" s="71"/>
    </row>
    <row r="754" spans="1:8" x14ac:dyDescent="0.2">
      <c r="A754" s="34"/>
      <c r="B754" s="70"/>
      <c r="C754" s="70"/>
      <c r="D754" s="70"/>
      <c r="E754" s="34"/>
      <c r="F754" s="34"/>
      <c r="G754" s="70"/>
      <c r="H754" s="71"/>
    </row>
    <row r="755" spans="1:8" x14ac:dyDescent="0.2">
      <c r="A755" s="34"/>
      <c r="B755" s="70"/>
      <c r="C755" s="70"/>
      <c r="D755" s="70"/>
      <c r="E755" s="34"/>
      <c r="F755" s="34"/>
      <c r="G755" s="70"/>
      <c r="H755" s="71"/>
    </row>
    <row r="756" spans="1:8" x14ac:dyDescent="0.2">
      <c r="A756" s="34"/>
      <c r="B756" s="70"/>
      <c r="C756" s="70"/>
      <c r="D756" s="70"/>
      <c r="E756" s="34"/>
      <c r="F756" s="34"/>
      <c r="G756" s="70"/>
      <c r="H756" s="71"/>
    </row>
    <row r="757" spans="1:8" x14ac:dyDescent="0.2">
      <c r="A757" s="34"/>
      <c r="B757" s="70"/>
      <c r="C757" s="70"/>
      <c r="D757" s="70"/>
      <c r="E757" s="34"/>
      <c r="F757" s="34"/>
      <c r="G757" s="70"/>
      <c r="H757" s="71"/>
    </row>
    <row r="758" spans="1:8" x14ac:dyDescent="0.2">
      <c r="A758" s="34"/>
      <c r="B758" s="70"/>
      <c r="C758" s="70"/>
      <c r="D758" s="70"/>
      <c r="E758" s="34"/>
      <c r="F758" s="34"/>
      <c r="G758" s="70"/>
      <c r="H758" s="71"/>
    </row>
    <row r="759" spans="1:8" x14ac:dyDescent="0.2">
      <c r="A759" s="34"/>
      <c r="B759" s="70"/>
      <c r="C759" s="70"/>
      <c r="D759" s="70"/>
      <c r="E759" s="34"/>
      <c r="F759" s="34"/>
      <c r="G759" s="70"/>
      <c r="H759" s="71"/>
    </row>
    <row r="760" spans="1:8" x14ac:dyDescent="0.2">
      <c r="A760" s="34"/>
      <c r="B760" s="70"/>
      <c r="C760" s="70"/>
      <c r="D760" s="70"/>
      <c r="E760" s="34"/>
      <c r="F760" s="34"/>
      <c r="G760" s="70"/>
      <c r="H760" s="71"/>
    </row>
    <row r="761" spans="1:8" x14ac:dyDescent="0.2">
      <c r="A761" s="34"/>
      <c r="B761" s="70"/>
      <c r="C761" s="70"/>
      <c r="D761" s="70"/>
      <c r="E761" s="34"/>
      <c r="F761" s="34"/>
      <c r="G761" s="70"/>
      <c r="H761" s="71"/>
    </row>
    <row r="762" spans="1:8" x14ac:dyDescent="0.2">
      <c r="A762" s="34"/>
      <c r="B762" s="70"/>
      <c r="C762" s="70"/>
      <c r="D762" s="70"/>
      <c r="E762" s="34"/>
      <c r="F762" s="34"/>
      <c r="G762" s="70"/>
      <c r="H762" s="71"/>
    </row>
    <row r="763" spans="1:8" x14ac:dyDescent="0.2">
      <c r="A763" s="34"/>
      <c r="B763" s="70"/>
      <c r="C763" s="70"/>
      <c r="D763" s="70"/>
      <c r="E763" s="34"/>
      <c r="F763" s="34"/>
      <c r="G763" s="70"/>
      <c r="H763" s="71"/>
    </row>
    <row r="764" spans="1:8" ht="14.25" customHeight="1" x14ac:dyDescent="0.2">
      <c r="A764" s="34"/>
      <c r="B764" s="70"/>
      <c r="C764" s="70"/>
      <c r="D764" s="70"/>
      <c r="E764" s="34"/>
      <c r="F764" s="34"/>
      <c r="G764" s="70"/>
      <c r="H764" s="71"/>
    </row>
    <row r="765" spans="1:8" x14ac:dyDescent="0.2">
      <c r="A765" s="34"/>
      <c r="B765" s="70"/>
      <c r="C765" s="70"/>
      <c r="D765" s="70"/>
      <c r="E765" s="34"/>
      <c r="F765" s="34"/>
      <c r="G765" s="70"/>
      <c r="H765" s="71"/>
    </row>
    <row r="766" spans="1:8" x14ac:dyDescent="0.2">
      <c r="A766" s="34"/>
      <c r="B766" s="70"/>
      <c r="C766" s="70"/>
      <c r="D766" s="70"/>
      <c r="E766" s="34"/>
      <c r="F766" s="34"/>
      <c r="G766" s="70"/>
      <c r="H766" s="71"/>
    </row>
    <row r="767" spans="1:8" x14ac:dyDescent="0.2">
      <c r="A767" s="34"/>
      <c r="B767" s="70"/>
      <c r="C767" s="70"/>
      <c r="D767" s="70"/>
      <c r="E767" s="34"/>
      <c r="F767" s="34"/>
      <c r="G767" s="70"/>
      <c r="H767" s="71"/>
    </row>
    <row r="768" spans="1:8" x14ac:dyDescent="0.2">
      <c r="A768" s="34"/>
      <c r="B768" s="70"/>
      <c r="C768" s="70"/>
      <c r="D768" s="70"/>
      <c r="E768" s="34"/>
      <c r="F768" s="34"/>
      <c r="G768" s="70"/>
      <c r="H768" s="71"/>
    </row>
    <row r="769" spans="1:8" x14ac:dyDescent="0.2">
      <c r="A769" s="34"/>
      <c r="B769" s="70"/>
      <c r="C769" s="70"/>
      <c r="D769" s="70"/>
      <c r="E769" s="34"/>
      <c r="F769" s="34"/>
      <c r="G769" s="70"/>
      <c r="H769" s="71"/>
    </row>
    <row r="770" spans="1:8" x14ac:dyDescent="0.2">
      <c r="A770" s="34"/>
      <c r="B770" s="70"/>
      <c r="C770" s="70"/>
      <c r="D770" s="70"/>
      <c r="E770" s="34"/>
      <c r="F770" s="34"/>
      <c r="G770" s="70"/>
      <c r="H770" s="71"/>
    </row>
    <row r="771" spans="1:8" x14ac:dyDescent="0.2">
      <c r="A771" s="34"/>
      <c r="B771" s="70"/>
      <c r="C771" s="70"/>
      <c r="D771" s="70"/>
      <c r="E771" s="38"/>
      <c r="F771" s="38"/>
      <c r="G771" s="70"/>
      <c r="H771" s="71"/>
    </row>
    <row r="772" spans="1:8" x14ac:dyDescent="0.2">
      <c r="A772" s="34"/>
      <c r="B772" s="34"/>
      <c r="C772" s="34"/>
      <c r="D772" s="34"/>
      <c r="E772" s="34"/>
      <c r="F772" s="34"/>
      <c r="G772" s="34"/>
      <c r="H772" s="71"/>
    </row>
    <row r="773" spans="1:8" x14ac:dyDescent="0.2">
      <c r="A773" s="34"/>
      <c r="B773" s="34"/>
      <c r="C773" s="34"/>
      <c r="D773" s="34"/>
      <c r="E773" s="34"/>
      <c r="F773" s="34"/>
      <c r="G773" s="34"/>
      <c r="H773" s="71"/>
    </row>
    <row r="774" spans="1:8" x14ac:dyDescent="0.2">
      <c r="A774" s="34"/>
      <c r="B774" s="34"/>
      <c r="C774" s="34"/>
      <c r="D774" s="34"/>
      <c r="E774" s="34"/>
      <c r="F774" s="34"/>
      <c r="G774" s="34"/>
      <c r="H774" s="71"/>
    </row>
    <row r="775" spans="1:8" x14ac:dyDescent="0.2">
      <c r="A775" s="34"/>
      <c r="B775" s="34"/>
      <c r="C775" s="34"/>
      <c r="D775" s="34"/>
      <c r="E775" s="34"/>
      <c r="F775" s="34"/>
      <c r="G775" s="34"/>
      <c r="H775" s="71"/>
    </row>
    <row r="776" spans="1:8" x14ac:dyDescent="0.2">
      <c r="A776" s="34"/>
      <c r="B776" s="34"/>
      <c r="C776" s="34"/>
      <c r="D776" s="34"/>
      <c r="E776" s="34"/>
      <c r="F776" s="34"/>
      <c r="G776" s="34"/>
      <c r="H776" s="71"/>
    </row>
    <row r="777" spans="1:8" x14ac:dyDescent="0.2">
      <c r="A777" s="34"/>
      <c r="B777" s="34"/>
      <c r="C777" s="34"/>
      <c r="D777" s="34"/>
      <c r="E777" s="34"/>
      <c r="F777" s="34"/>
      <c r="G777" s="34"/>
      <c r="H777" s="71"/>
    </row>
    <row r="778" spans="1:8" x14ac:dyDescent="0.2">
      <c r="A778" s="34"/>
      <c r="B778" s="34"/>
      <c r="C778" s="34"/>
      <c r="D778" s="34"/>
      <c r="E778" s="34"/>
      <c r="F778" s="34"/>
      <c r="G778" s="34"/>
      <c r="H778" s="71"/>
    </row>
    <row r="779" spans="1:8" x14ac:dyDescent="0.2">
      <c r="A779" s="34"/>
      <c r="B779" s="34"/>
      <c r="C779" s="34"/>
      <c r="D779" s="34"/>
      <c r="E779" s="34"/>
      <c r="F779" s="34"/>
      <c r="G779" s="34"/>
      <c r="H779" s="71"/>
    </row>
    <row r="780" spans="1:8" x14ac:dyDescent="0.2">
      <c r="A780" s="34"/>
      <c r="B780" s="34"/>
      <c r="C780" s="34"/>
      <c r="D780" s="34"/>
      <c r="E780" s="34"/>
      <c r="F780" s="34"/>
      <c r="G780" s="34"/>
      <c r="H780" s="71"/>
    </row>
    <row r="781" spans="1:8" x14ac:dyDescent="0.2">
      <c r="A781" s="34"/>
      <c r="B781" s="34"/>
      <c r="C781" s="34"/>
      <c r="D781" s="34"/>
      <c r="E781" s="34"/>
      <c r="F781" s="34"/>
      <c r="G781" s="34"/>
      <c r="H781" s="71"/>
    </row>
    <row r="782" spans="1:8" x14ac:dyDescent="0.2">
      <c r="A782" s="34"/>
      <c r="B782" s="34"/>
      <c r="C782" s="34"/>
      <c r="D782" s="34"/>
      <c r="E782" s="34"/>
      <c r="F782" s="34"/>
      <c r="G782" s="34"/>
      <c r="H782" s="71"/>
    </row>
    <row r="783" spans="1:8" x14ac:dyDescent="0.2">
      <c r="A783" s="34"/>
      <c r="B783" s="34"/>
      <c r="C783" s="34"/>
      <c r="D783" s="34"/>
      <c r="E783" s="34"/>
      <c r="F783" s="34"/>
      <c r="G783" s="34"/>
      <c r="H783" s="71"/>
    </row>
    <row r="784" spans="1:8" x14ac:dyDescent="0.2">
      <c r="A784" s="34"/>
      <c r="B784" s="34"/>
      <c r="C784" s="34"/>
      <c r="D784" s="34"/>
      <c r="E784" s="34"/>
      <c r="F784" s="34"/>
      <c r="G784" s="34"/>
      <c r="H784" s="71"/>
    </row>
    <row r="785" spans="1:8" x14ac:dyDescent="0.2">
      <c r="A785" s="34"/>
      <c r="B785" s="34"/>
      <c r="C785" s="34"/>
      <c r="D785" s="34"/>
      <c r="E785" s="34"/>
      <c r="F785" s="34"/>
      <c r="G785" s="34"/>
      <c r="H785" s="71"/>
    </row>
    <row r="786" spans="1:8" x14ac:dyDescent="0.2">
      <c r="A786" s="34"/>
      <c r="B786" s="34"/>
      <c r="C786" s="34"/>
      <c r="D786" s="34"/>
      <c r="E786" s="34"/>
      <c r="F786" s="34"/>
      <c r="G786" s="34"/>
      <c r="H786" s="71"/>
    </row>
    <row r="787" spans="1:8" x14ac:dyDescent="0.2">
      <c r="A787" s="34"/>
      <c r="B787" s="34"/>
      <c r="C787" s="34"/>
      <c r="D787" s="34"/>
      <c r="E787" s="34"/>
      <c r="F787" s="34"/>
      <c r="G787" s="34"/>
      <c r="H787" s="71"/>
    </row>
    <row r="788" spans="1:8" x14ac:dyDescent="0.2">
      <c r="A788" s="34"/>
      <c r="B788" s="34"/>
      <c r="C788" s="34"/>
      <c r="D788" s="34"/>
      <c r="E788" s="34"/>
      <c r="F788" s="34"/>
      <c r="G788" s="34"/>
      <c r="H788" s="71"/>
    </row>
    <row r="789" spans="1:8" x14ac:dyDescent="0.2">
      <c r="A789" s="34"/>
      <c r="B789" s="34"/>
      <c r="C789" s="34"/>
      <c r="D789" s="34"/>
      <c r="E789" s="34"/>
      <c r="F789" s="34"/>
      <c r="G789" s="34"/>
      <c r="H789" s="71"/>
    </row>
    <row r="790" spans="1:8" x14ac:dyDescent="0.2">
      <c r="A790" s="34"/>
      <c r="B790" s="34"/>
      <c r="C790" s="34"/>
      <c r="D790" s="34"/>
      <c r="E790" s="34"/>
      <c r="F790" s="34"/>
      <c r="G790" s="34"/>
      <c r="H790" s="71"/>
    </row>
    <row r="791" spans="1:8" x14ac:dyDescent="0.2">
      <c r="A791" s="34"/>
      <c r="B791" s="34"/>
      <c r="C791" s="34"/>
      <c r="D791" s="34"/>
      <c r="E791" s="34"/>
      <c r="F791" s="34"/>
      <c r="G791" s="34"/>
      <c r="H791" s="71"/>
    </row>
    <row r="792" spans="1:8" x14ac:dyDescent="0.2">
      <c r="A792" s="34"/>
      <c r="B792" s="34"/>
      <c r="C792" s="34"/>
      <c r="D792" s="34"/>
      <c r="E792" s="34"/>
      <c r="F792" s="34"/>
      <c r="G792" s="34"/>
      <c r="H792" s="71"/>
    </row>
    <row r="793" spans="1:8" x14ac:dyDescent="0.2">
      <c r="A793" s="34"/>
      <c r="B793" s="34"/>
      <c r="C793" s="34"/>
      <c r="D793" s="34"/>
      <c r="E793" s="34"/>
      <c r="F793" s="34"/>
      <c r="G793" s="34"/>
      <c r="H793" s="71"/>
    </row>
    <row r="794" spans="1:8" x14ac:dyDescent="0.2">
      <c r="A794" s="34"/>
      <c r="B794" s="34"/>
      <c r="C794" s="34"/>
      <c r="D794" s="34"/>
      <c r="E794" s="34"/>
      <c r="F794" s="34"/>
      <c r="G794" s="34"/>
      <c r="H794" s="71"/>
    </row>
    <row r="795" spans="1:8" x14ac:dyDescent="0.2">
      <c r="A795" s="34"/>
      <c r="B795" s="34"/>
      <c r="C795" s="34"/>
      <c r="D795" s="34"/>
      <c r="E795" s="34"/>
      <c r="F795" s="34"/>
      <c r="G795" s="34"/>
      <c r="H795" s="71"/>
    </row>
    <row r="796" spans="1:8" x14ac:dyDescent="0.2">
      <c r="A796" s="34"/>
      <c r="B796" s="34"/>
      <c r="C796" s="34"/>
      <c r="D796" s="34"/>
      <c r="E796" s="34"/>
      <c r="F796" s="34"/>
      <c r="G796" s="34"/>
      <c r="H796" s="71"/>
    </row>
    <row r="797" spans="1:8" x14ac:dyDescent="0.2">
      <c r="A797" s="34"/>
      <c r="B797" s="34"/>
      <c r="C797" s="34"/>
      <c r="D797" s="34"/>
      <c r="E797" s="34"/>
      <c r="F797" s="34"/>
      <c r="G797" s="34"/>
      <c r="H797" s="71"/>
    </row>
    <row r="798" spans="1:8" x14ac:dyDescent="0.2">
      <c r="A798" s="34"/>
      <c r="B798" s="34"/>
      <c r="C798" s="34"/>
      <c r="D798" s="34"/>
      <c r="E798" s="34"/>
      <c r="F798" s="34"/>
      <c r="G798" s="34"/>
      <c r="H798" s="71"/>
    </row>
    <row r="799" spans="1:8" x14ac:dyDescent="0.2">
      <c r="A799" s="34"/>
      <c r="B799" s="34"/>
      <c r="C799" s="34"/>
      <c r="D799" s="34"/>
      <c r="E799" s="34"/>
      <c r="F799" s="34"/>
      <c r="G799" s="34"/>
      <c r="H799" s="71"/>
    </row>
    <row r="800" spans="1:8" x14ac:dyDescent="0.2">
      <c r="A800" s="34"/>
      <c r="B800" s="34"/>
      <c r="C800" s="34"/>
      <c r="D800" s="34"/>
      <c r="E800" s="34"/>
      <c r="F800" s="34"/>
      <c r="G800" s="34"/>
      <c r="H800" s="71"/>
    </row>
    <row r="801" spans="1:8" x14ac:dyDescent="0.2">
      <c r="A801" s="34"/>
      <c r="B801" s="34"/>
      <c r="C801" s="34"/>
      <c r="D801" s="34"/>
      <c r="E801" s="34"/>
      <c r="F801" s="34"/>
      <c r="G801" s="34"/>
      <c r="H801" s="71"/>
    </row>
    <row r="802" spans="1:8" x14ac:dyDescent="0.2">
      <c r="A802" s="34"/>
      <c r="B802" s="34"/>
      <c r="C802" s="34"/>
      <c r="D802" s="34"/>
      <c r="E802" s="34"/>
      <c r="F802" s="34"/>
      <c r="G802" s="34"/>
      <c r="H802" s="71"/>
    </row>
    <row r="803" spans="1:8" x14ac:dyDescent="0.2">
      <c r="A803" s="34"/>
      <c r="B803" s="34"/>
      <c r="C803" s="34"/>
      <c r="D803" s="34"/>
      <c r="E803" s="34"/>
      <c r="F803" s="34"/>
      <c r="G803" s="34"/>
      <c r="H803" s="71"/>
    </row>
    <row r="804" spans="1:8" x14ac:dyDescent="0.2">
      <c r="A804" s="34"/>
      <c r="B804" s="34"/>
      <c r="C804" s="34"/>
      <c r="D804" s="34"/>
      <c r="E804" s="34"/>
      <c r="F804" s="34"/>
      <c r="G804" s="34"/>
      <c r="H804" s="71"/>
    </row>
    <row r="805" spans="1:8" x14ac:dyDescent="0.2">
      <c r="A805" s="34"/>
      <c r="B805" s="34"/>
      <c r="C805" s="34"/>
      <c r="D805" s="34"/>
      <c r="E805" s="34"/>
      <c r="F805" s="34"/>
      <c r="G805" s="34"/>
      <c r="H805" s="71"/>
    </row>
    <row r="806" spans="1:8" x14ac:dyDescent="0.2">
      <c r="A806" s="34"/>
      <c r="B806" s="34"/>
      <c r="C806" s="34"/>
      <c r="D806" s="34"/>
      <c r="E806" s="34"/>
      <c r="F806" s="34"/>
      <c r="G806" s="34"/>
      <c r="H806" s="71"/>
    </row>
    <row r="807" spans="1:8" x14ac:dyDescent="0.2">
      <c r="B807" s="34"/>
      <c r="H807" s="72"/>
    </row>
    <row r="808" spans="1:8" ht="14.25" customHeight="1" x14ac:dyDescent="0.2">
      <c r="B808" s="34"/>
      <c r="H808" s="72"/>
    </row>
    <row r="809" spans="1:8" x14ac:dyDescent="0.2">
      <c r="B809" s="34"/>
      <c r="H809" s="72"/>
    </row>
    <row r="810" spans="1:8" x14ac:dyDescent="0.2">
      <c r="B810" s="34"/>
      <c r="H810" s="72"/>
    </row>
    <row r="811" spans="1:8" ht="14.25" customHeight="1" x14ac:dyDescent="0.2">
      <c r="B811" s="34"/>
      <c r="H811" s="72"/>
    </row>
    <row r="812" spans="1:8" x14ac:dyDescent="0.2">
      <c r="B812" s="34"/>
      <c r="H812" s="72"/>
    </row>
    <row r="813" spans="1:8" ht="14.25" customHeight="1" x14ac:dyDescent="0.2">
      <c r="B813" s="34"/>
      <c r="H813" s="72"/>
    </row>
    <row r="814" spans="1:8" x14ac:dyDescent="0.2">
      <c r="B814" s="34"/>
      <c r="H814" s="72"/>
    </row>
    <row r="815" spans="1:8" ht="14.25" customHeight="1" x14ac:dyDescent="0.2">
      <c r="B815" s="34"/>
      <c r="H815" s="72"/>
    </row>
    <row r="816" spans="1:8" x14ac:dyDescent="0.2">
      <c r="B816" s="34"/>
      <c r="H816" s="72"/>
    </row>
    <row r="817" spans="1:8" x14ac:dyDescent="0.2">
      <c r="B817" s="34"/>
      <c r="H817" s="72"/>
    </row>
    <row r="818" spans="1:8" x14ac:dyDescent="0.2">
      <c r="B818" s="34"/>
      <c r="H818" s="72"/>
    </row>
    <row r="819" spans="1:8" ht="14.25" customHeight="1" x14ac:dyDescent="0.2">
      <c r="A819" s="34"/>
      <c r="B819" s="70"/>
      <c r="C819" s="34"/>
      <c r="D819" s="34"/>
      <c r="E819" s="34"/>
      <c r="F819" s="34"/>
      <c r="G819" s="34"/>
      <c r="H819" s="71"/>
    </row>
    <row r="820" spans="1:8" x14ac:dyDescent="0.2">
      <c r="A820" s="34"/>
      <c r="B820" s="70"/>
      <c r="C820" s="34"/>
      <c r="D820" s="34"/>
      <c r="E820" s="34"/>
      <c r="F820" s="34"/>
      <c r="G820" s="34"/>
      <c r="H820" s="71"/>
    </row>
    <row r="821" spans="1:8" ht="14.25" customHeight="1" x14ac:dyDescent="0.2">
      <c r="A821" s="34"/>
      <c r="B821" s="70"/>
      <c r="C821" s="34"/>
      <c r="D821" s="34"/>
      <c r="E821" s="34"/>
      <c r="F821" s="34"/>
      <c r="G821" s="34"/>
      <c r="H821" s="71"/>
    </row>
    <row r="822" spans="1:8" x14ac:dyDescent="0.2">
      <c r="A822" s="34"/>
      <c r="B822" s="70"/>
      <c r="C822" s="34"/>
      <c r="D822" s="34"/>
      <c r="E822" s="34"/>
      <c r="F822" s="34"/>
      <c r="G822" s="34"/>
      <c r="H822" s="71"/>
    </row>
    <row r="823" spans="1:8" ht="14.25" customHeight="1" x14ac:dyDescent="0.2">
      <c r="A823" s="34"/>
      <c r="B823" s="34"/>
      <c r="C823" s="34"/>
      <c r="D823" s="34"/>
      <c r="E823" s="34"/>
      <c r="F823" s="34"/>
      <c r="G823" s="34"/>
      <c r="H823" s="71"/>
    </row>
    <row r="824" spans="1:8" x14ac:dyDescent="0.2">
      <c r="A824" s="34"/>
      <c r="B824" s="34"/>
      <c r="C824" s="34"/>
      <c r="D824" s="34"/>
      <c r="E824" s="34"/>
      <c r="F824" s="34"/>
      <c r="G824" s="34"/>
      <c r="H824" s="71"/>
    </row>
    <row r="825" spans="1:8" x14ac:dyDescent="0.2">
      <c r="A825" s="34"/>
      <c r="B825" s="34"/>
      <c r="C825" s="34"/>
      <c r="D825" s="34"/>
      <c r="E825" s="34"/>
      <c r="F825" s="34"/>
      <c r="G825" s="34"/>
      <c r="H825" s="71"/>
    </row>
    <row r="826" spans="1:8" x14ac:dyDescent="0.2">
      <c r="A826" s="34"/>
      <c r="B826" s="34"/>
      <c r="C826" s="34"/>
      <c r="D826" s="34"/>
      <c r="E826" s="34"/>
      <c r="F826" s="34"/>
      <c r="G826" s="34"/>
      <c r="H826" s="71"/>
    </row>
    <row r="827" spans="1:8" x14ac:dyDescent="0.2">
      <c r="A827" s="34"/>
      <c r="B827" s="34"/>
      <c r="C827" s="34"/>
      <c r="D827" s="34"/>
      <c r="E827" s="34"/>
      <c r="F827" s="34"/>
      <c r="G827" s="34"/>
      <c r="H827" s="71"/>
    </row>
    <row r="828" spans="1:8" x14ac:dyDescent="0.2">
      <c r="A828" s="34"/>
      <c r="B828" s="34"/>
      <c r="C828" s="34"/>
      <c r="D828" s="34"/>
      <c r="E828" s="34"/>
      <c r="F828" s="34"/>
      <c r="G828" s="34"/>
      <c r="H828" s="71"/>
    </row>
    <row r="829" spans="1:8" x14ac:dyDescent="0.2">
      <c r="A829" s="34"/>
      <c r="B829" s="34"/>
      <c r="C829" s="34"/>
      <c r="D829" s="34"/>
      <c r="E829" s="34"/>
      <c r="F829" s="34"/>
      <c r="G829" s="34"/>
      <c r="H829" s="71"/>
    </row>
    <row r="830" spans="1:8" x14ac:dyDescent="0.2">
      <c r="A830" s="34"/>
      <c r="B830" s="34"/>
      <c r="C830" s="34"/>
      <c r="D830" s="34"/>
      <c r="E830" s="34"/>
      <c r="F830" s="34"/>
      <c r="G830" s="34"/>
      <c r="H830" s="71"/>
    </row>
    <row r="831" spans="1:8" x14ac:dyDescent="0.2">
      <c r="A831" s="34"/>
      <c r="B831" s="34"/>
      <c r="C831" s="34"/>
      <c r="D831" s="34"/>
      <c r="E831" s="34"/>
      <c r="F831" s="34"/>
      <c r="G831" s="34"/>
      <c r="H831" s="71"/>
    </row>
    <row r="832" spans="1:8" x14ac:dyDescent="0.2">
      <c r="A832" s="34"/>
      <c r="B832" s="34"/>
      <c r="C832" s="34"/>
      <c r="D832" s="34"/>
      <c r="E832" s="34"/>
      <c r="F832" s="34"/>
      <c r="G832" s="34"/>
      <c r="H832" s="71"/>
    </row>
    <row r="833" spans="1:8" x14ac:dyDescent="0.2">
      <c r="A833" s="34"/>
      <c r="B833" s="34"/>
      <c r="C833" s="34"/>
      <c r="D833" s="34"/>
      <c r="E833" s="34"/>
      <c r="F833" s="34"/>
      <c r="G833" s="34"/>
      <c r="H833" s="71"/>
    </row>
    <row r="834" spans="1:8" x14ac:dyDescent="0.2">
      <c r="A834" s="34"/>
      <c r="B834" s="34"/>
      <c r="C834" s="34"/>
      <c r="D834" s="34"/>
      <c r="E834" s="34"/>
      <c r="F834" s="34"/>
      <c r="G834" s="34"/>
      <c r="H834" s="71"/>
    </row>
    <row r="835" spans="1:8" x14ac:dyDescent="0.2">
      <c r="A835" s="34"/>
      <c r="B835" s="34"/>
      <c r="C835" s="34"/>
      <c r="D835" s="34"/>
      <c r="E835" s="34"/>
      <c r="F835" s="34"/>
      <c r="G835" s="34"/>
      <c r="H835" s="71"/>
    </row>
    <row r="836" spans="1:8" x14ac:dyDescent="0.2">
      <c r="A836" s="34"/>
      <c r="B836" s="34"/>
      <c r="C836" s="34"/>
      <c r="D836" s="34"/>
      <c r="E836" s="34"/>
      <c r="F836" s="34"/>
      <c r="G836" s="34"/>
      <c r="H836" s="71"/>
    </row>
    <row r="837" spans="1:8" x14ac:dyDescent="0.2">
      <c r="A837" s="34"/>
      <c r="B837" s="34"/>
      <c r="C837" s="34"/>
      <c r="D837" s="34"/>
      <c r="E837" s="34"/>
      <c r="F837" s="34"/>
      <c r="G837" s="34"/>
      <c r="H837" s="71"/>
    </row>
    <row r="838" spans="1:8" x14ac:dyDescent="0.2">
      <c r="A838" s="34"/>
      <c r="B838" s="34"/>
      <c r="C838" s="34"/>
      <c r="D838" s="34"/>
      <c r="E838" s="34"/>
      <c r="F838" s="34"/>
      <c r="G838" s="34"/>
      <c r="H838" s="71"/>
    </row>
    <row r="839" spans="1:8" ht="14.25" customHeight="1" x14ac:dyDescent="0.2">
      <c r="A839" s="34"/>
      <c r="B839" s="34"/>
      <c r="C839" s="34"/>
      <c r="D839" s="34"/>
      <c r="E839" s="34"/>
      <c r="F839" s="34"/>
      <c r="G839" s="34"/>
      <c r="H839" s="71"/>
    </row>
    <row r="840" spans="1:8" x14ac:dyDescent="0.2">
      <c r="A840" s="34"/>
      <c r="B840" s="34"/>
      <c r="C840" s="34"/>
      <c r="D840" s="34"/>
      <c r="E840" s="34"/>
      <c r="F840" s="34"/>
      <c r="G840" s="34"/>
      <c r="H840" s="71"/>
    </row>
    <row r="841" spans="1:8" ht="14.25" customHeight="1" x14ac:dyDescent="0.2">
      <c r="A841" s="34"/>
      <c r="B841" s="34"/>
      <c r="C841" s="34"/>
      <c r="D841" s="34"/>
      <c r="E841" s="34"/>
      <c r="F841" s="34"/>
      <c r="G841" s="34"/>
      <c r="H841" s="71"/>
    </row>
    <row r="842" spans="1:8" x14ac:dyDescent="0.2">
      <c r="A842" s="34"/>
      <c r="B842" s="34"/>
      <c r="C842" s="34"/>
      <c r="D842" s="34"/>
      <c r="E842" s="34"/>
      <c r="F842" s="34"/>
      <c r="G842" s="34"/>
      <c r="H842" s="71"/>
    </row>
    <row r="843" spans="1:8" ht="14.25" customHeight="1" x14ac:dyDescent="0.2">
      <c r="A843" s="34"/>
      <c r="B843" s="34"/>
      <c r="C843" s="34"/>
      <c r="D843" s="34"/>
      <c r="E843" s="34"/>
      <c r="F843" s="34"/>
      <c r="G843" s="34"/>
      <c r="H843" s="71"/>
    </row>
    <row r="844" spans="1:8" x14ac:dyDescent="0.2">
      <c r="A844" s="34"/>
      <c r="B844" s="34"/>
      <c r="C844" s="34"/>
      <c r="D844" s="34"/>
      <c r="E844" s="34"/>
      <c r="F844" s="34"/>
      <c r="G844" s="34"/>
      <c r="H844" s="71"/>
    </row>
    <row r="845" spans="1:8" ht="14.25" customHeight="1" x14ac:dyDescent="0.2">
      <c r="A845" s="34"/>
      <c r="B845" s="34"/>
      <c r="C845" s="34"/>
      <c r="D845" s="34"/>
      <c r="E845" s="34"/>
      <c r="F845" s="34"/>
      <c r="G845" s="34"/>
      <c r="H845" s="71"/>
    </row>
    <row r="846" spans="1:8" x14ac:dyDescent="0.2">
      <c r="A846" s="34"/>
      <c r="B846" s="34"/>
      <c r="C846" s="34"/>
      <c r="D846" s="34"/>
      <c r="E846" s="34"/>
      <c r="F846" s="34"/>
      <c r="G846" s="34"/>
      <c r="H846" s="71"/>
    </row>
    <row r="847" spans="1:8" x14ac:dyDescent="0.2">
      <c r="A847" s="34"/>
      <c r="B847" s="34"/>
      <c r="C847" s="34"/>
      <c r="D847" s="34"/>
      <c r="E847" s="34"/>
      <c r="F847" s="34"/>
      <c r="G847" s="34"/>
      <c r="H847" s="71"/>
    </row>
    <row r="848" spans="1:8" ht="14.25" customHeight="1" x14ac:dyDescent="0.2">
      <c r="A848" s="34"/>
      <c r="B848" s="34"/>
      <c r="C848" s="34"/>
      <c r="D848" s="34"/>
      <c r="E848" s="34"/>
      <c r="F848" s="34"/>
      <c r="G848" s="34"/>
      <c r="H848" s="71"/>
    </row>
    <row r="849" spans="1:8" x14ac:dyDescent="0.2">
      <c r="A849" s="34"/>
      <c r="B849" s="34"/>
      <c r="C849" s="34"/>
      <c r="D849" s="34"/>
      <c r="E849" s="34"/>
      <c r="F849" s="34"/>
      <c r="G849" s="34"/>
      <c r="H849" s="71"/>
    </row>
    <row r="850" spans="1:8" ht="14.25" customHeight="1" x14ac:dyDescent="0.2">
      <c r="A850" s="34"/>
      <c r="B850" s="34"/>
      <c r="C850" s="34"/>
      <c r="D850" s="34"/>
      <c r="E850" s="34"/>
      <c r="F850" s="34"/>
      <c r="G850" s="34"/>
      <c r="H850" s="71"/>
    </row>
    <row r="851" spans="1:8" x14ac:dyDescent="0.2">
      <c r="A851" s="34"/>
      <c r="B851" s="34"/>
      <c r="C851" s="34"/>
      <c r="D851" s="34"/>
      <c r="E851" s="34"/>
      <c r="F851" s="34"/>
      <c r="G851" s="34"/>
      <c r="H851" s="71"/>
    </row>
    <row r="852" spans="1:8" ht="14.25" customHeight="1" x14ac:dyDescent="0.2">
      <c r="A852" s="34"/>
      <c r="B852" s="34"/>
      <c r="C852" s="34"/>
      <c r="D852" s="34"/>
      <c r="E852" s="34"/>
      <c r="F852" s="34"/>
      <c r="G852" s="34"/>
      <c r="H852" s="71"/>
    </row>
    <row r="853" spans="1:8" x14ac:dyDescent="0.2">
      <c r="A853" s="34"/>
      <c r="B853" s="34"/>
      <c r="C853" s="34"/>
      <c r="D853" s="34"/>
      <c r="E853" s="34"/>
      <c r="F853" s="34"/>
      <c r="G853" s="34"/>
      <c r="H853" s="71"/>
    </row>
    <row r="854" spans="1:8" ht="14.25" customHeight="1" x14ac:dyDescent="0.2">
      <c r="A854" s="34"/>
      <c r="B854" s="34"/>
      <c r="C854" s="34"/>
      <c r="D854" s="34"/>
      <c r="E854" s="34"/>
      <c r="F854" s="34"/>
      <c r="G854" s="34"/>
      <c r="H854" s="71"/>
    </row>
    <row r="855" spans="1:8" x14ac:dyDescent="0.2">
      <c r="A855" s="34"/>
      <c r="B855" s="34"/>
      <c r="C855" s="34"/>
      <c r="D855" s="34"/>
      <c r="E855" s="34"/>
      <c r="F855" s="34"/>
      <c r="G855" s="34"/>
      <c r="H855" s="71"/>
    </row>
    <row r="856" spans="1:8" x14ac:dyDescent="0.2">
      <c r="A856" s="34"/>
      <c r="B856" s="34"/>
      <c r="C856" s="34"/>
      <c r="D856" s="34"/>
      <c r="E856" s="34"/>
      <c r="F856" s="34"/>
      <c r="G856" s="34"/>
      <c r="H856" s="71"/>
    </row>
    <row r="857" spans="1:8" ht="14.25" customHeight="1" x14ac:dyDescent="0.2">
      <c r="A857" s="34"/>
      <c r="B857" s="34"/>
      <c r="C857" s="34"/>
      <c r="D857" s="34"/>
      <c r="E857" s="34"/>
      <c r="F857" s="34"/>
      <c r="G857" s="34"/>
      <c r="H857" s="71"/>
    </row>
    <row r="858" spans="1:8" x14ac:dyDescent="0.2">
      <c r="A858" s="34"/>
      <c r="B858" s="34"/>
      <c r="C858" s="34"/>
      <c r="D858" s="34"/>
      <c r="E858" s="34"/>
      <c r="F858" s="34"/>
      <c r="G858" s="34"/>
      <c r="H858" s="71"/>
    </row>
    <row r="859" spans="1:8" x14ac:dyDescent="0.2">
      <c r="A859" s="34"/>
      <c r="B859" s="34"/>
      <c r="C859" s="34"/>
      <c r="D859" s="34"/>
      <c r="E859" s="34"/>
      <c r="F859" s="34"/>
      <c r="G859" s="34"/>
      <c r="H859" s="71"/>
    </row>
    <row r="860" spans="1:8" x14ac:dyDescent="0.2">
      <c r="A860" s="34"/>
      <c r="B860" s="34"/>
      <c r="C860" s="34"/>
      <c r="D860" s="34"/>
      <c r="E860" s="34"/>
      <c r="F860" s="34"/>
      <c r="G860" s="34"/>
      <c r="H860" s="71"/>
    </row>
    <row r="861" spans="1:8" x14ac:dyDescent="0.2">
      <c r="A861" s="34"/>
      <c r="B861" s="34"/>
      <c r="C861" s="34"/>
      <c r="D861" s="34"/>
      <c r="E861" s="34"/>
      <c r="F861" s="34"/>
      <c r="G861" s="34"/>
      <c r="H861" s="71"/>
    </row>
    <row r="862" spans="1:8" x14ac:dyDescent="0.2">
      <c r="A862" s="34"/>
      <c r="B862" s="34"/>
      <c r="C862" s="34"/>
      <c r="D862" s="34"/>
      <c r="E862" s="34"/>
      <c r="F862" s="34"/>
      <c r="G862" s="34"/>
      <c r="H862" s="71"/>
    </row>
    <row r="863" spans="1:8" x14ac:dyDescent="0.2">
      <c r="A863" s="34"/>
      <c r="B863" s="34"/>
      <c r="C863" s="34"/>
      <c r="D863" s="34"/>
      <c r="E863" s="34"/>
      <c r="F863" s="34"/>
      <c r="G863" s="34"/>
      <c r="H863" s="71"/>
    </row>
    <row r="864" spans="1:8" x14ac:dyDescent="0.2">
      <c r="A864" s="34"/>
      <c r="B864" s="34"/>
      <c r="C864" s="34"/>
      <c r="D864" s="34"/>
      <c r="E864" s="34"/>
      <c r="F864" s="34"/>
      <c r="G864" s="34"/>
      <c r="H864" s="71"/>
    </row>
    <row r="865" spans="1:8" x14ac:dyDescent="0.2">
      <c r="A865" s="34"/>
      <c r="B865" s="34"/>
      <c r="C865" s="34"/>
      <c r="D865" s="34"/>
      <c r="E865" s="34"/>
      <c r="F865" s="34"/>
      <c r="G865" s="34"/>
      <c r="H865" s="71"/>
    </row>
    <row r="866" spans="1:8" x14ac:dyDescent="0.2">
      <c r="A866" s="34"/>
      <c r="B866" s="34"/>
      <c r="C866" s="34"/>
      <c r="D866" s="34"/>
      <c r="E866" s="34"/>
      <c r="F866" s="34"/>
      <c r="G866" s="34"/>
      <c r="H866" s="71"/>
    </row>
    <row r="867" spans="1:8" x14ac:dyDescent="0.2">
      <c r="A867" s="34"/>
      <c r="B867" s="34"/>
      <c r="C867" s="34"/>
      <c r="D867" s="34"/>
      <c r="E867" s="34"/>
      <c r="F867" s="34"/>
      <c r="G867" s="34"/>
      <c r="H867" s="71"/>
    </row>
    <row r="868" spans="1:8" x14ac:dyDescent="0.2">
      <c r="A868" s="34"/>
      <c r="B868" s="34"/>
      <c r="C868" s="34"/>
      <c r="D868" s="34"/>
      <c r="E868" s="34"/>
      <c r="F868" s="34"/>
      <c r="G868" s="34"/>
      <c r="H868" s="71"/>
    </row>
    <row r="869" spans="1:8" x14ac:dyDescent="0.2">
      <c r="A869" s="34"/>
      <c r="B869" s="34"/>
      <c r="C869" s="34"/>
      <c r="D869" s="34"/>
      <c r="E869" s="34"/>
      <c r="F869" s="34"/>
      <c r="G869" s="34"/>
      <c r="H869" s="71"/>
    </row>
    <row r="870" spans="1:8" x14ac:dyDescent="0.2">
      <c r="A870" s="34"/>
      <c r="B870" s="34"/>
      <c r="C870" s="34"/>
      <c r="D870" s="34"/>
      <c r="E870" s="34"/>
      <c r="F870" s="34"/>
      <c r="G870" s="34"/>
      <c r="H870" s="71"/>
    </row>
    <row r="871" spans="1:8" x14ac:dyDescent="0.2">
      <c r="A871" s="34"/>
      <c r="B871" s="34"/>
      <c r="C871" s="34"/>
      <c r="D871" s="34"/>
      <c r="E871" s="34"/>
      <c r="F871" s="34"/>
      <c r="G871" s="34"/>
      <c r="H871" s="71"/>
    </row>
    <row r="872" spans="1:8" x14ac:dyDescent="0.2">
      <c r="A872" s="34"/>
      <c r="B872" s="34"/>
      <c r="C872" s="34"/>
      <c r="D872" s="34"/>
      <c r="E872" s="34"/>
      <c r="F872" s="34"/>
      <c r="G872" s="34"/>
      <c r="H872" s="71"/>
    </row>
    <row r="873" spans="1:8" x14ac:dyDescent="0.2">
      <c r="A873" s="34"/>
      <c r="B873" s="34"/>
      <c r="C873" s="34"/>
      <c r="D873" s="34"/>
      <c r="E873" s="34"/>
      <c r="F873" s="34"/>
      <c r="G873" s="34"/>
      <c r="H873" s="71"/>
    </row>
    <row r="874" spans="1:8" ht="14.25" customHeight="1" x14ac:dyDescent="0.2">
      <c r="A874" s="34"/>
      <c r="B874" s="34"/>
      <c r="C874" s="34"/>
      <c r="D874" s="34"/>
      <c r="E874" s="34"/>
      <c r="F874" s="34"/>
      <c r="G874" s="34"/>
      <c r="H874" s="71"/>
    </row>
    <row r="875" spans="1:8" x14ac:dyDescent="0.2">
      <c r="A875" s="34"/>
      <c r="B875" s="34"/>
      <c r="C875" s="34"/>
      <c r="D875" s="34"/>
      <c r="E875" s="34"/>
      <c r="F875" s="34"/>
      <c r="G875" s="34"/>
      <c r="H875" s="71"/>
    </row>
    <row r="876" spans="1:8" x14ac:dyDescent="0.2">
      <c r="A876" s="34"/>
      <c r="B876" s="34"/>
      <c r="C876" s="34"/>
      <c r="D876" s="34"/>
      <c r="E876" s="34"/>
      <c r="F876" s="34"/>
      <c r="G876" s="34"/>
      <c r="H876" s="71"/>
    </row>
    <row r="877" spans="1:8" x14ac:dyDescent="0.2">
      <c r="A877" s="34"/>
      <c r="B877" s="34"/>
      <c r="C877" s="34"/>
      <c r="D877" s="34"/>
      <c r="E877" s="34"/>
      <c r="F877" s="34"/>
      <c r="G877" s="34"/>
      <c r="H877" s="71"/>
    </row>
    <row r="878" spans="1:8" x14ac:dyDescent="0.2">
      <c r="A878" s="34"/>
      <c r="B878" s="34"/>
      <c r="C878" s="34"/>
      <c r="D878" s="34"/>
      <c r="E878" s="34"/>
      <c r="F878" s="34"/>
      <c r="G878" s="34"/>
      <c r="H878" s="71"/>
    </row>
    <row r="879" spans="1:8" x14ac:dyDescent="0.2">
      <c r="A879" s="34"/>
      <c r="B879" s="34"/>
      <c r="C879" s="34"/>
      <c r="D879" s="34"/>
      <c r="E879" s="34"/>
      <c r="F879" s="34"/>
      <c r="G879" s="34"/>
      <c r="H879" s="71"/>
    </row>
    <row r="880" spans="1:8" x14ac:dyDescent="0.2">
      <c r="A880" s="34"/>
      <c r="B880" s="34"/>
      <c r="C880" s="34"/>
      <c r="D880" s="34"/>
      <c r="E880" s="34"/>
      <c r="F880" s="34"/>
      <c r="G880" s="34"/>
      <c r="H880" s="71"/>
    </row>
    <row r="881" spans="1:8" x14ac:dyDescent="0.2">
      <c r="A881" s="34"/>
      <c r="B881" s="34"/>
      <c r="C881" s="34"/>
      <c r="D881" s="34"/>
      <c r="E881" s="34"/>
      <c r="F881" s="34"/>
      <c r="G881" s="34"/>
      <c r="H881" s="71"/>
    </row>
    <row r="882" spans="1:8" x14ac:dyDescent="0.2">
      <c r="A882" s="34"/>
      <c r="B882" s="34"/>
      <c r="C882" s="34"/>
      <c r="D882" s="34"/>
      <c r="E882" s="34"/>
      <c r="F882" s="34"/>
      <c r="G882" s="34"/>
      <c r="H882" s="71"/>
    </row>
    <row r="883" spans="1:8" x14ac:dyDescent="0.2">
      <c r="A883" s="34"/>
      <c r="B883" s="34"/>
      <c r="C883" s="34"/>
      <c r="D883" s="34"/>
      <c r="E883" s="34"/>
      <c r="F883" s="34"/>
      <c r="G883" s="34"/>
      <c r="H883" s="71"/>
    </row>
    <row r="884" spans="1:8" ht="14.25" customHeight="1" x14ac:dyDescent="0.2">
      <c r="A884" s="34"/>
      <c r="B884" s="34"/>
      <c r="C884" s="34"/>
      <c r="D884" s="34"/>
      <c r="E884" s="34"/>
      <c r="F884" s="34"/>
      <c r="G884" s="34"/>
      <c r="H884" s="71"/>
    </row>
    <row r="885" spans="1:8" x14ac:dyDescent="0.2">
      <c r="A885" s="34"/>
      <c r="B885" s="34"/>
      <c r="C885" s="34"/>
      <c r="D885" s="34"/>
      <c r="E885" s="34"/>
      <c r="F885" s="34"/>
      <c r="G885" s="34"/>
      <c r="H885" s="71"/>
    </row>
    <row r="886" spans="1:8" x14ac:dyDescent="0.2">
      <c r="A886" s="34"/>
      <c r="B886" s="34"/>
      <c r="C886" s="34"/>
      <c r="D886" s="34"/>
      <c r="E886" s="34"/>
      <c r="F886" s="34"/>
      <c r="G886" s="34"/>
      <c r="H886" s="71"/>
    </row>
    <row r="887" spans="1:8" x14ac:dyDescent="0.2">
      <c r="A887" s="34"/>
      <c r="B887" s="34"/>
      <c r="C887" s="34"/>
      <c r="D887" s="34"/>
      <c r="E887" s="34"/>
      <c r="F887" s="34"/>
      <c r="G887" s="34"/>
      <c r="H887" s="71"/>
    </row>
    <row r="888" spans="1:8" x14ac:dyDescent="0.2">
      <c r="A888" s="34"/>
      <c r="B888" s="34"/>
      <c r="C888" s="34"/>
      <c r="D888" s="34"/>
      <c r="E888" s="34"/>
      <c r="F888" s="34"/>
      <c r="G888" s="34"/>
      <c r="H888" s="71"/>
    </row>
    <row r="889" spans="1:8" x14ac:dyDescent="0.2">
      <c r="A889" s="34"/>
      <c r="B889" s="34"/>
      <c r="C889" s="34"/>
      <c r="D889" s="34"/>
      <c r="E889" s="34"/>
      <c r="F889" s="34"/>
      <c r="G889" s="34"/>
      <c r="H889" s="71"/>
    </row>
    <row r="890" spans="1:8" x14ac:dyDescent="0.2">
      <c r="A890" s="34"/>
      <c r="B890" s="34"/>
      <c r="C890" s="34"/>
      <c r="D890" s="34"/>
      <c r="E890" s="34"/>
      <c r="F890" s="34"/>
      <c r="G890" s="34"/>
      <c r="H890" s="71"/>
    </row>
    <row r="891" spans="1:8" x14ac:dyDescent="0.2">
      <c r="A891" s="34"/>
      <c r="B891" s="34"/>
      <c r="C891" s="34"/>
      <c r="D891" s="34"/>
      <c r="E891" s="34"/>
      <c r="F891" s="34"/>
      <c r="G891" s="34"/>
      <c r="H891" s="71"/>
    </row>
    <row r="892" spans="1:8" x14ac:dyDescent="0.2">
      <c r="A892" s="34"/>
      <c r="B892" s="34"/>
      <c r="C892" s="34"/>
      <c r="D892" s="34"/>
      <c r="E892" s="34"/>
      <c r="F892" s="34"/>
      <c r="G892" s="34"/>
      <c r="H892" s="71"/>
    </row>
    <row r="893" spans="1:8" x14ac:dyDescent="0.2">
      <c r="A893" s="34"/>
      <c r="B893" s="34"/>
      <c r="C893" s="34"/>
      <c r="D893" s="34"/>
      <c r="E893" s="34"/>
      <c r="F893" s="34"/>
      <c r="G893" s="34"/>
      <c r="H893" s="71"/>
    </row>
    <row r="894" spans="1:8" x14ac:dyDescent="0.2">
      <c r="A894" s="34"/>
      <c r="B894" s="34"/>
      <c r="C894" s="34"/>
      <c r="D894" s="34"/>
      <c r="E894" s="34"/>
      <c r="F894" s="34"/>
      <c r="G894" s="34"/>
      <c r="H894" s="71"/>
    </row>
    <row r="895" spans="1:8" x14ac:dyDescent="0.2">
      <c r="A895" s="34"/>
      <c r="B895" s="34"/>
      <c r="C895" s="34"/>
      <c r="D895" s="34"/>
      <c r="E895" s="34"/>
      <c r="F895" s="34"/>
      <c r="G895" s="34"/>
      <c r="H895" s="71"/>
    </row>
    <row r="896" spans="1:8" x14ac:dyDescent="0.2">
      <c r="A896" s="34"/>
      <c r="B896" s="34"/>
      <c r="C896" s="34"/>
      <c r="D896" s="34"/>
      <c r="E896" s="34"/>
      <c r="F896" s="34"/>
      <c r="G896" s="34"/>
      <c r="H896" s="71"/>
    </row>
    <row r="897" spans="1:8" x14ac:dyDescent="0.2">
      <c r="A897" s="34"/>
      <c r="B897" s="34"/>
      <c r="C897" s="34"/>
      <c r="D897" s="34"/>
      <c r="E897" s="34"/>
      <c r="F897" s="34"/>
      <c r="G897" s="34"/>
      <c r="H897" s="71"/>
    </row>
    <row r="898" spans="1:8" x14ac:dyDescent="0.2">
      <c r="A898" s="34"/>
      <c r="B898" s="34"/>
      <c r="C898" s="34"/>
      <c r="D898" s="34"/>
      <c r="E898" s="34"/>
      <c r="F898" s="34"/>
      <c r="G898" s="34"/>
      <c r="H898" s="71"/>
    </row>
    <row r="899" spans="1:8" x14ac:dyDescent="0.2">
      <c r="A899" s="34"/>
      <c r="B899" s="34"/>
      <c r="C899" s="34"/>
      <c r="D899" s="34"/>
      <c r="E899" s="34"/>
      <c r="F899" s="34"/>
      <c r="G899" s="34"/>
      <c r="H899" s="71"/>
    </row>
    <row r="900" spans="1:8" x14ac:dyDescent="0.2">
      <c r="A900" s="34"/>
      <c r="B900" s="34"/>
      <c r="C900" s="34"/>
      <c r="D900" s="34"/>
      <c r="E900" s="34"/>
      <c r="F900" s="34"/>
      <c r="G900" s="34"/>
      <c r="H900" s="71"/>
    </row>
    <row r="901" spans="1:8" x14ac:dyDescent="0.2">
      <c r="A901" s="34"/>
      <c r="B901" s="34"/>
      <c r="C901" s="34"/>
      <c r="D901" s="34"/>
      <c r="E901" s="34"/>
      <c r="F901" s="34"/>
      <c r="G901" s="34"/>
      <c r="H901" s="71"/>
    </row>
    <row r="902" spans="1:8" x14ac:dyDescent="0.2">
      <c r="A902" s="34"/>
      <c r="B902" s="34"/>
      <c r="C902" s="34"/>
      <c r="D902" s="34"/>
      <c r="E902" s="34"/>
      <c r="F902" s="34"/>
      <c r="G902" s="34"/>
      <c r="H902" s="71"/>
    </row>
    <row r="903" spans="1:8" x14ac:dyDescent="0.2">
      <c r="A903" s="34"/>
      <c r="B903" s="34"/>
      <c r="C903" s="34"/>
      <c r="D903" s="34"/>
      <c r="E903" s="34"/>
      <c r="F903" s="34"/>
      <c r="G903" s="34"/>
      <c r="H903" s="71"/>
    </row>
    <row r="904" spans="1:8" x14ac:dyDescent="0.2">
      <c r="A904" s="34"/>
      <c r="B904" s="34"/>
      <c r="C904" s="34"/>
      <c r="D904" s="34"/>
      <c r="E904" s="34"/>
      <c r="F904" s="34"/>
      <c r="G904" s="34"/>
      <c r="H904" s="71"/>
    </row>
    <row r="905" spans="1:8" x14ac:dyDescent="0.2">
      <c r="A905" s="34"/>
      <c r="B905" s="34"/>
      <c r="C905" s="34"/>
      <c r="D905" s="34"/>
      <c r="E905" s="34"/>
      <c r="F905" s="34"/>
      <c r="G905" s="34"/>
      <c r="H905" s="71"/>
    </row>
    <row r="906" spans="1:8" x14ac:dyDescent="0.2">
      <c r="A906" s="34"/>
      <c r="B906" s="34"/>
      <c r="C906" s="34"/>
      <c r="D906" s="34"/>
      <c r="E906" s="34"/>
      <c r="F906" s="34"/>
      <c r="G906" s="34"/>
      <c r="H906" s="71"/>
    </row>
    <row r="907" spans="1:8" x14ac:dyDescent="0.2">
      <c r="A907" s="34"/>
      <c r="B907" s="34"/>
      <c r="C907" s="34"/>
      <c r="D907" s="34"/>
      <c r="E907" s="34"/>
      <c r="F907" s="34"/>
      <c r="G907" s="34"/>
      <c r="H907" s="71"/>
    </row>
    <row r="908" spans="1:8" x14ac:dyDescent="0.2">
      <c r="A908" s="34"/>
      <c r="B908" s="34"/>
      <c r="C908" s="34"/>
      <c r="D908" s="34"/>
      <c r="E908" s="34"/>
      <c r="F908" s="34"/>
      <c r="G908" s="34"/>
      <c r="H908" s="71"/>
    </row>
    <row r="909" spans="1:8" x14ac:dyDescent="0.2">
      <c r="A909" s="34"/>
      <c r="B909" s="34"/>
      <c r="C909" s="34"/>
      <c r="D909" s="34"/>
      <c r="E909" s="34"/>
      <c r="F909" s="34"/>
      <c r="G909" s="34"/>
      <c r="H909" s="71"/>
    </row>
    <row r="910" spans="1:8" x14ac:dyDescent="0.2">
      <c r="A910" s="34"/>
      <c r="B910" s="34"/>
      <c r="C910" s="34"/>
      <c r="D910" s="34"/>
      <c r="E910" s="34"/>
      <c r="F910" s="34"/>
      <c r="G910" s="34"/>
      <c r="H910" s="71"/>
    </row>
    <row r="911" spans="1:8" x14ac:dyDescent="0.2">
      <c r="A911" s="34"/>
      <c r="B911" s="34"/>
      <c r="C911" s="34"/>
      <c r="D911" s="34"/>
      <c r="E911" s="34"/>
      <c r="F911" s="34"/>
      <c r="G911" s="34"/>
      <c r="H911" s="71"/>
    </row>
    <row r="912" spans="1:8" x14ac:dyDescent="0.2">
      <c r="A912" s="34"/>
      <c r="B912" s="34"/>
      <c r="C912" s="34"/>
      <c r="D912" s="34"/>
      <c r="E912" s="34"/>
      <c r="F912" s="34"/>
      <c r="G912" s="34"/>
      <c r="H912" s="71"/>
    </row>
    <row r="913" spans="1:8" x14ac:dyDescent="0.2">
      <c r="A913" s="34"/>
      <c r="B913" s="34"/>
      <c r="C913" s="34"/>
      <c r="D913" s="34"/>
      <c r="E913" s="34"/>
      <c r="F913" s="34"/>
      <c r="G913" s="34"/>
      <c r="H913" s="71"/>
    </row>
    <row r="914" spans="1:8" x14ac:dyDescent="0.2">
      <c r="A914" s="34"/>
      <c r="B914" s="34"/>
      <c r="C914" s="34"/>
      <c r="D914" s="34"/>
      <c r="E914" s="34"/>
      <c r="F914" s="34"/>
      <c r="G914" s="34"/>
      <c r="H914" s="71"/>
    </row>
    <row r="915" spans="1:8" x14ac:dyDescent="0.2">
      <c r="A915" s="34"/>
      <c r="B915" s="34"/>
      <c r="C915" s="34"/>
      <c r="D915" s="34"/>
      <c r="E915" s="34"/>
      <c r="F915" s="34"/>
      <c r="G915" s="34"/>
      <c r="H915" s="71"/>
    </row>
    <row r="916" spans="1:8" x14ac:dyDescent="0.2">
      <c r="A916" s="34"/>
      <c r="B916" s="34"/>
      <c r="C916" s="34"/>
      <c r="D916" s="34"/>
      <c r="E916" s="34"/>
      <c r="F916" s="34"/>
      <c r="G916" s="34"/>
      <c r="H916" s="71"/>
    </row>
    <row r="917" spans="1:8" x14ac:dyDescent="0.2">
      <c r="A917" s="34"/>
      <c r="B917" s="34"/>
      <c r="C917" s="34"/>
      <c r="D917" s="34"/>
      <c r="E917" s="73"/>
      <c r="F917" s="73"/>
      <c r="G917" s="74"/>
      <c r="H917" s="71"/>
    </row>
    <row r="918" spans="1:8" x14ac:dyDescent="0.2">
      <c r="A918" s="34"/>
      <c r="B918" s="34"/>
      <c r="C918" s="34"/>
      <c r="D918" s="34"/>
      <c r="E918" s="73"/>
      <c r="F918" s="73"/>
      <c r="G918" s="74"/>
      <c r="H918" s="71"/>
    </row>
    <row r="919" spans="1:8" ht="14.25" customHeight="1" x14ac:dyDescent="0.2">
      <c r="A919" s="34"/>
      <c r="B919" s="34"/>
      <c r="C919" s="34"/>
      <c r="D919" s="34"/>
      <c r="E919" s="73"/>
      <c r="F919" s="73"/>
      <c r="G919" s="74"/>
      <c r="H919" s="71"/>
    </row>
    <row r="920" spans="1:8" x14ac:dyDescent="0.2">
      <c r="A920" s="34"/>
      <c r="B920" s="34"/>
      <c r="C920" s="34"/>
      <c r="D920" s="34"/>
      <c r="E920" s="73"/>
      <c r="F920" s="73"/>
      <c r="G920" s="74"/>
      <c r="H920" s="71"/>
    </row>
    <row r="921" spans="1:8" x14ac:dyDescent="0.2">
      <c r="A921" s="34"/>
      <c r="B921" s="34"/>
      <c r="C921" s="34"/>
      <c r="D921" s="34"/>
      <c r="E921" s="34"/>
      <c r="F921" s="34"/>
      <c r="G921" s="34"/>
      <c r="H921" s="71"/>
    </row>
    <row r="922" spans="1:8" x14ac:dyDescent="0.2">
      <c r="A922" s="34"/>
      <c r="B922" s="34"/>
      <c r="C922" s="34"/>
      <c r="D922" s="34"/>
      <c r="E922" s="34"/>
      <c r="F922" s="34"/>
      <c r="G922" s="34"/>
      <c r="H922" s="71"/>
    </row>
    <row r="923" spans="1:8" x14ac:dyDescent="0.2">
      <c r="A923" s="34"/>
      <c r="B923" s="34"/>
      <c r="C923" s="34"/>
      <c r="D923" s="34"/>
      <c r="E923" s="34"/>
      <c r="F923" s="34"/>
      <c r="G923" s="34"/>
      <c r="H923" s="75"/>
    </row>
    <row r="924" spans="1:8" x14ac:dyDescent="0.2">
      <c r="A924" s="34"/>
      <c r="B924" s="34"/>
      <c r="C924" s="34"/>
      <c r="D924" s="34"/>
      <c r="E924" s="34"/>
      <c r="F924" s="34"/>
      <c r="G924" s="34"/>
      <c r="H924" s="75"/>
    </row>
    <row r="925" spans="1:8" ht="14.25" customHeight="1" x14ac:dyDescent="0.2">
      <c r="A925" s="34"/>
      <c r="B925" s="34"/>
      <c r="C925" s="34"/>
      <c r="D925" s="34"/>
      <c r="E925" s="34"/>
      <c r="F925" s="34"/>
      <c r="G925" s="34"/>
      <c r="H925" s="75"/>
    </row>
    <row r="926" spans="1:8" x14ac:dyDescent="0.2">
      <c r="A926" s="34"/>
      <c r="B926" s="34"/>
      <c r="C926" s="34"/>
      <c r="D926" s="34"/>
      <c r="E926" s="34"/>
      <c r="F926" s="34"/>
      <c r="G926" s="34"/>
      <c r="H926" s="75"/>
    </row>
    <row r="927" spans="1:8" x14ac:dyDescent="0.2">
      <c r="A927" s="34"/>
      <c r="B927" s="34"/>
      <c r="C927" s="34"/>
      <c r="D927" s="34"/>
      <c r="E927" s="34"/>
      <c r="F927" s="34"/>
      <c r="G927" s="34"/>
      <c r="H927" s="75"/>
    </row>
    <row r="928" spans="1:8" x14ac:dyDescent="0.2">
      <c r="A928" s="34"/>
      <c r="B928" s="34"/>
      <c r="C928" s="34"/>
      <c r="D928" s="34"/>
      <c r="E928" s="34"/>
      <c r="F928" s="34"/>
      <c r="G928" s="34"/>
      <c r="H928" s="75"/>
    </row>
    <row r="929" spans="1:8" x14ac:dyDescent="0.2">
      <c r="A929" s="34"/>
      <c r="B929" s="34"/>
      <c r="C929" s="34"/>
      <c r="D929" s="34"/>
      <c r="E929" s="34"/>
      <c r="F929" s="34"/>
      <c r="G929" s="34"/>
      <c r="H929" s="75"/>
    </row>
    <row r="930" spans="1:8" x14ac:dyDescent="0.2">
      <c r="A930" s="34"/>
      <c r="B930" s="34"/>
      <c r="C930" s="34"/>
      <c r="D930" s="34"/>
      <c r="E930" s="34"/>
      <c r="F930" s="34"/>
      <c r="G930" s="34"/>
      <c r="H930" s="75"/>
    </row>
    <row r="931" spans="1:8" x14ac:dyDescent="0.2">
      <c r="A931" s="34"/>
      <c r="B931" s="34"/>
      <c r="C931" s="34"/>
      <c r="D931" s="34"/>
      <c r="E931" s="34"/>
      <c r="F931" s="34"/>
      <c r="G931" s="34"/>
      <c r="H931" s="75"/>
    </row>
    <row r="932" spans="1:8" x14ac:dyDescent="0.2">
      <c r="A932" s="34"/>
      <c r="B932" s="34"/>
      <c r="C932" s="34"/>
      <c r="D932" s="34"/>
      <c r="E932" s="34"/>
      <c r="F932" s="34"/>
      <c r="G932" s="34"/>
      <c r="H932" s="75"/>
    </row>
    <row r="933" spans="1:8" ht="14.25" customHeight="1" x14ac:dyDescent="0.2">
      <c r="A933" s="34"/>
      <c r="B933" s="34"/>
      <c r="C933" s="34"/>
      <c r="D933" s="34"/>
      <c r="E933" s="34"/>
      <c r="F933" s="34"/>
      <c r="G933" s="34"/>
      <c r="H933" s="75"/>
    </row>
    <row r="934" spans="1:8" x14ac:dyDescent="0.2">
      <c r="A934" s="34"/>
      <c r="B934" s="34"/>
      <c r="C934" s="70"/>
      <c r="D934" s="70"/>
      <c r="E934" s="34"/>
      <c r="F934" s="34"/>
      <c r="G934" s="34"/>
      <c r="H934" s="71"/>
    </row>
    <row r="935" spans="1:8" x14ac:dyDescent="0.2">
      <c r="A935" s="34"/>
      <c r="B935" s="34"/>
      <c r="C935" s="70"/>
      <c r="D935" s="70"/>
      <c r="E935" s="34"/>
      <c r="F935" s="34"/>
      <c r="G935" s="34"/>
      <c r="H935" s="71"/>
    </row>
    <row r="936" spans="1:8" x14ac:dyDescent="0.2">
      <c r="A936" s="34"/>
      <c r="B936" s="34"/>
      <c r="C936" s="70"/>
      <c r="D936" s="70"/>
      <c r="E936" s="34"/>
      <c r="F936" s="34"/>
      <c r="G936" s="34"/>
      <c r="H936" s="71"/>
    </row>
    <row r="937" spans="1:8" x14ac:dyDescent="0.2">
      <c r="B937" s="34"/>
      <c r="H937" s="72"/>
    </row>
    <row r="938" spans="1:8" x14ac:dyDescent="0.2">
      <c r="B938" s="34"/>
      <c r="H938" s="72"/>
    </row>
    <row r="939" spans="1:8" x14ac:dyDescent="0.2">
      <c r="B939" s="34"/>
      <c r="H939" s="72"/>
    </row>
    <row r="940" spans="1:8" x14ac:dyDescent="0.2">
      <c r="B940" s="34"/>
      <c r="H940" s="72"/>
    </row>
    <row r="941" spans="1:8" x14ac:dyDescent="0.2">
      <c r="B941" s="34"/>
      <c r="H941" s="72"/>
    </row>
    <row r="942" spans="1:8" x14ac:dyDescent="0.2">
      <c r="B942" s="34"/>
      <c r="H942" s="72"/>
    </row>
    <row r="943" spans="1:8" x14ac:dyDescent="0.2">
      <c r="B943" s="34"/>
      <c r="H943" s="72"/>
    </row>
    <row r="944" spans="1:8" x14ac:dyDescent="0.2">
      <c r="B944" s="34"/>
      <c r="H944" s="72"/>
    </row>
    <row r="945" spans="1:8" x14ac:dyDescent="0.2">
      <c r="B945" s="34"/>
      <c r="H945" s="72"/>
    </row>
    <row r="946" spans="1:8" x14ac:dyDescent="0.2">
      <c r="A946" s="34"/>
      <c r="B946" s="70"/>
      <c r="C946" s="70"/>
      <c r="D946" s="70"/>
      <c r="E946" s="34"/>
      <c r="F946" s="34"/>
      <c r="G946" s="70"/>
      <c r="H946" s="71"/>
    </row>
    <row r="947" spans="1:8" x14ac:dyDescent="0.2">
      <c r="A947" s="34"/>
      <c r="B947" s="70"/>
      <c r="C947" s="70"/>
      <c r="D947" s="70"/>
      <c r="E947" s="34"/>
      <c r="F947" s="34"/>
      <c r="G947" s="70"/>
      <c r="H947" s="71"/>
    </row>
    <row r="948" spans="1:8" x14ac:dyDescent="0.2">
      <c r="A948" s="34"/>
      <c r="B948" s="70"/>
      <c r="C948" s="70"/>
      <c r="D948" s="70"/>
      <c r="E948" s="34"/>
      <c r="F948" s="34"/>
      <c r="G948" s="70"/>
      <c r="H948" s="71"/>
    </row>
    <row r="949" spans="1:8" ht="14.25" customHeight="1" x14ac:dyDescent="0.2">
      <c r="A949" s="34"/>
      <c r="B949" s="70"/>
      <c r="C949" s="70"/>
      <c r="D949" s="70"/>
      <c r="E949" s="34"/>
      <c r="F949" s="34"/>
      <c r="G949" s="70"/>
      <c r="H949" s="71"/>
    </row>
    <row r="950" spans="1:8" x14ac:dyDescent="0.2">
      <c r="A950" s="34"/>
      <c r="B950" s="70"/>
      <c r="C950" s="70"/>
      <c r="D950" s="70"/>
      <c r="E950" s="34"/>
      <c r="F950" s="34"/>
      <c r="G950" s="70"/>
      <c r="H950" s="71"/>
    </row>
    <row r="951" spans="1:8" x14ac:dyDescent="0.2">
      <c r="A951" s="34"/>
      <c r="B951" s="70"/>
      <c r="C951" s="70"/>
      <c r="D951" s="70"/>
      <c r="E951" s="34"/>
      <c r="F951" s="34"/>
      <c r="G951" s="70"/>
      <c r="H951" s="71"/>
    </row>
    <row r="952" spans="1:8" x14ac:dyDescent="0.2">
      <c r="A952" s="34"/>
      <c r="B952" s="70"/>
      <c r="C952" s="70"/>
      <c r="D952" s="70"/>
      <c r="E952" s="34"/>
      <c r="F952" s="34"/>
      <c r="G952" s="70"/>
      <c r="H952" s="71"/>
    </row>
    <row r="953" spans="1:8" x14ac:dyDescent="0.2">
      <c r="A953" s="34"/>
      <c r="B953" s="70"/>
      <c r="C953" s="70"/>
      <c r="D953" s="70"/>
      <c r="E953" s="34"/>
      <c r="F953" s="34"/>
      <c r="G953" s="70"/>
      <c r="H953" s="71"/>
    </row>
    <row r="954" spans="1:8" ht="14.25" customHeight="1" x14ac:dyDescent="0.2">
      <c r="A954" s="34"/>
      <c r="B954" s="70"/>
      <c r="C954" s="70"/>
      <c r="D954" s="70"/>
      <c r="E954" s="34"/>
      <c r="F954" s="34"/>
      <c r="G954" s="70"/>
      <c r="H954" s="71"/>
    </row>
    <row r="955" spans="1:8" x14ac:dyDescent="0.2">
      <c r="A955" s="34"/>
      <c r="B955" s="34"/>
      <c r="C955" s="70"/>
      <c r="D955" s="70"/>
      <c r="E955" s="34"/>
      <c r="F955" s="34"/>
      <c r="G955" s="70"/>
      <c r="H955" s="71"/>
    </row>
    <row r="956" spans="1:8" x14ac:dyDescent="0.2">
      <c r="A956" s="34"/>
      <c r="B956" s="34"/>
      <c r="C956" s="70"/>
      <c r="D956" s="70"/>
      <c r="E956" s="34"/>
      <c r="F956" s="34"/>
      <c r="G956" s="70"/>
      <c r="H956" s="71"/>
    </row>
    <row r="957" spans="1:8" x14ac:dyDescent="0.2">
      <c r="A957" s="34"/>
      <c r="B957" s="34"/>
      <c r="C957" s="70"/>
      <c r="D957" s="70"/>
      <c r="E957" s="34"/>
      <c r="F957" s="34"/>
      <c r="G957" s="70"/>
      <c r="H957" s="71"/>
    </row>
    <row r="958" spans="1:8" x14ac:dyDescent="0.2">
      <c r="A958" s="34"/>
      <c r="B958" s="70"/>
      <c r="C958" s="70"/>
      <c r="D958" s="70"/>
      <c r="E958" s="34"/>
      <c r="F958" s="34"/>
      <c r="G958" s="70"/>
      <c r="H958" s="71"/>
    </row>
    <row r="959" spans="1:8" x14ac:dyDescent="0.2">
      <c r="A959" s="34"/>
      <c r="B959" s="70"/>
      <c r="C959" s="70"/>
      <c r="D959" s="70"/>
      <c r="E959" s="34"/>
      <c r="F959" s="34"/>
      <c r="G959" s="70"/>
      <c r="H959" s="71"/>
    </row>
    <row r="960" spans="1:8" x14ac:dyDescent="0.2">
      <c r="A960" s="34"/>
      <c r="B960" s="70"/>
      <c r="C960" s="70"/>
      <c r="D960" s="70"/>
      <c r="E960" s="34"/>
      <c r="F960" s="34"/>
      <c r="G960" s="70"/>
      <c r="H960" s="71"/>
    </row>
    <row r="961" spans="1:8" x14ac:dyDescent="0.2">
      <c r="A961" s="34"/>
      <c r="B961" s="70"/>
      <c r="C961" s="70"/>
      <c r="D961" s="70"/>
      <c r="E961" s="34"/>
      <c r="F961" s="34"/>
      <c r="G961" s="76"/>
      <c r="H961" s="71"/>
    </row>
    <row r="962" spans="1:8" x14ac:dyDescent="0.2">
      <c r="A962" s="34"/>
      <c r="B962" s="70"/>
      <c r="C962" s="70"/>
      <c r="D962" s="70"/>
      <c r="E962" s="34"/>
      <c r="F962" s="34"/>
      <c r="G962" s="76"/>
      <c r="H962" s="71"/>
    </row>
    <row r="963" spans="1:8" x14ac:dyDescent="0.2">
      <c r="A963" s="34"/>
      <c r="B963" s="70"/>
      <c r="C963" s="70"/>
      <c r="D963" s="70"/>
      <c r="E963" s="34"/>
      <c r="F963" s="34"/>
      <c r="G963" s="76"/>
      <c r="H963" s="71"/>
    </row>
    <row r="964" spans="1:8" x14ac:dyDescent="0.2">
      <c r="A964" s="34"/>
      <c r="B964" s="70"/>
      <c r="C964" s="70"/>
      <c r="D964" s="70"/>
      <c r="E964" s="34"/>
      <c r="F964" s="34"/>
      <c r="G964" s="76"/>
      <c r="H964" s="71"/>
    </row>
    <row r="965" spans="1:8" x14ac:dyDescent="0.2">
      <c r="A965" s="34"/>
      <c r="B965" s="70"/>
      <c r="C965" s="70"/>
      <c r="D965" s="70"/>
      <c r="E965" s="34"/>
      <c r="F965" s="34"/>
      <c r="G965" s="34"/>
      <c r="H965" s="71"/>
    </row>
    <row r="966" spans="1:8" x14ac:dyDescent="0.2">
      <c r="A966" s="34"/>
      <c r="B966" s="70"/>
      <c r="C966" s="70"/>
      <c r="D966" s="70"/>
      <c r="E966" s="34"/>
      <c r="F966" s="34"/>
      <c r="G966" s="34"/>
      <c r="H966" s="71"/>
    </row>
    <row r="967" spans="1:8" x14ac:dyDescent="0.2">
      <c r="A967" s="34"/>
      <c r="B967" s="70"/>
      <c r="C967" s="70"/>
      <c r="D967" s="70"/>
      <c r="E967" s="34"/>
      <c r="F967" s="34"/>
      <c r="G967" s="34"/>
      <c r="H967" s="71"/>
    </row>
    <row r="968" spans="1:8" x14ac:dyDescent="0.2">
      <c r="A968" s="34"/>
      <c r="B968" s="70"/>
      <c r="C968" s="70"/>
      <c r="D968" s="70"/>
      <c r="E968" s="34"/>
      <c r="F968" s="34"/>
      <c r="G968" s="34"/>
      <c r="H968" s="71"/>
    </row>
    <row r="969" spans="1:8" x14ac:dyDescent="0.2">
      <c r="A969" s="34"/>
      <c r="B969" s="70"/>
      <c r="C969" s="70"/>
      <c r="D969" s="70"/>
      <c r="E969" s="34"/>
      <c r="F969" s="34"/>
      <c r="G969" s="34"/>
      <c r="H969" s="71"/>
    </row>
    <row r="970" spans="1:8" x14ac:dyDescent="0.2">
      <c r="A970" s="34"/>
      <c r="B970" s="70"/>
      <c r="C970" s="70"/>
      <c r="D970" s="70"/>
      <c r="E970" s="34"/>
      <c r="F970" s="34"/>
      <c r="G970" s="34"/>
      <c r="H970" s="71"/>
    </row>
    <row r="971" spans="1:8" ht="14.25" customHeight="1" x14ac:dyDescent="0.2">
      <c r="A971" s="34"/>
      <c r="B971" s="70"/>
      <c r="C971" s="70"/>
      <c r="D971" s="70"/>
      <c r="E971" s="34"/>
      <c r="F971" s="34"/>
      <c r="G971" s="34"/>
      <c r="H971" s="71"/>
    </row>
    <row r="972" spans="1:8" x14ac:dyDescent="0.2">
      <c r="A972" s="34"/>
      <c r="B972" s="70"/>
      <c r="C972" s="70"/>
      <c r="D972" s="70"/>
      <c r="E972" s="34"/>
      <c r="F972" s="34"/>
      <c r="G972" s="34"/>
      <c r="H972" s="71"/>
    </row>
    <row r="973" spans="1:8" x14ac:dyDescent="0.2">
      <c r="A973" s="34"/>
      <c r="B973" s="70"/>
      <c r="C973" s="70"/>
      <c r="D973" s="70"/>
      <c r="E973" s="34"/>
      <c r="F973" s="34"/>
      <c r="G973" s="34"/>
      <c r="H973" s="71"/>
    </row>
    <row r="974" spans="1:8" x14ac:dyDescent="0.2">
      <c r="A974" s="34"/>
      <c r="B974" s="70"/>
      <c r="C974" s="70"/>
      <c r="D974" s="70"/>
      <c r="E974" s="34"/>
      <c r="F974" s="34"/>
      <c r="G974" s="34"/>
      <c r="H974" s="71"/>
    </row>
    <row r="975" spans="1:8" x14ac:dyDescent="0.2">
      <c r="A975" s="34"/>
      <c r="B975" s="70"/>
      <c r="C975" s="70"/>
      <c r="D975" s="70"/>
      <c r="E975" s="34"/>
      <c r="F975" s="34"/>
      <c r="G975" s="34"/>
      <c r="H975" s="71"/>
    </row>
    <row r="976" spans="1:8" x14ac:dyDescent="0.2">
      <c r="A976" s="34"/>
      <c r="B976" s="70"/>
      <c r="C976" s="70"/>
      <c r="D976" s="70"/>
      <c r="E976" s="34"/>
      <c r="F976" s="34"/>
      <c r="G976" s="34"/>
      <c r="H976" s="71"/>
    </row>
    <row r="977" spans="1:8" x14ac:dyDescent="0.2">
      <c r="A977" s="34"/>
      <c r="B977" s="70"/>
      <c r="C977" s="70"/>
      <c r="D977" s="70"/>
      <c r="E977" s="34"/>
      <c r="F977" s="34"/>
      <c r="G977" s="34"/>
      <c r="H977" s="71"/>
    </row>
    <row r="978" spans="1:8" x14ac:dyDescent="0.2">
      <c r="A978" s="34"/>
      <c r="B978" s="70"/>
      <c r="C978" s="70"/>
      <c r="D978" s="70"/>
      <c r="E978" s="34"/>
      <c r="F978" s="34"/>
      <c r="G978" s="34"/>
      <c r="H978" s="71"/>
    </row>
    <row r="979" spans="1:8" x14ac:dyDescent="0.2">
      <c r="A979" s="34"/>
      <c r="B979" s="70"/>
      <c r="C979" s="70"/>
      <c r="D979" s="70"/>
      <c r="E979" s="34"/>
      <c r="F979" s="34"/>
      <c r="G979" s="34"/>
      <c r="H979" s="71"/>
    </row>
    <row r="980" spans="1:8" x14ac:dyDescent="0.2">
      <c r="A980" s="34"/>
      <c r="B980" s="70"/>
      <c r="C980" s="70"/>
      <c r="D980" s="70"/>
      <c r="E980" s="34"/>
      <c r="F980" s="34"/>
      <c r="G980" s="34"/>
      <c r="H980" s="71"/>
    </row>
    <row r="981" spans="1:8" x14ac:dyDescent="0.2">
      <c r="A981" s="34"/>
      <c r="B981" s="70"/>
      <c r="C981" s="70"/>
      <c r="D981" s="70"/>
      <c r="E981" s="34"/>
      <c r="F981" s="34"/>
      <c r="G981" s="34"/>
      <c r="H981" s="71"/>
    </row>
    <row r="982" spans="1:8" x14ac:dyDescent="0.2">
      <c r="A982" s="34"/>
      <c r="B982" s="70"/>
      <c r="C982" s="70"/>
      <c r="D982" s="70"/>
      <c r="E982" s="34"/>
      <c r="F982" s="34"/>
      <c r="G982" s="34"/>
      <c r="H982" s="71"/>
    </row>
    <row r="983" spans="1:8" x14ac:dyDescent="0.2">
      <c r="A983" s="34"/>
      <c r="B983" s="70"/>
      <c r="C983" s="70"/>
      <c r="D983" s="70"/>
      <c r="E983" s="34"/>
      <c r="F983" s="34"/>
      <c r="G983" s="34"/>
      <c r="H983" s="71"/>
    </row>
    <row r="984" spans="1:8" x14ac:dyDescent="0.2">
      <c r="A984" s="34"/>
      <c r="B984" s="70"/>
      <c r="C984" s="70"/>
      <c r="D984" s="70"/>
      <c r="E984" s="34"/>
      <c r="F984" s="34"/>
      <c r="G984" s="34"/>
      <c r="H984" s="71"/>
    </row>
    <row r="985" spans="1:8" x14ac:dyDescent="0.2">
      <c r="A985" s="34"/>
      <c r="B985" s="70"/>
      <c r="C985" s="70"/>
      <c r="D985" s="70"/>
      <c r="E985" s="34"/>
      <c r="F985" s="34"/>
      <c r="G985" s="34"/>
      <c r="H985" s="71"/>
    </row>
    <row r="986" spans="1:8" x14ac:dyDescent="0.2">
      <c r="A986" s="34"/>
      <c r="B986" s="70"/>
      <c r="C986" s="70"/>
      <c r="D986" s="70"/>
      <c r="E986" s="34"/>
      <c r="F986" s="34"/>
      <c r="G986" s="34"/>
      <c r="H986" s="71"/>
    </row>
    <row r="987" spans="1:8" x14ac:dyDescent="0.2">
      <c r="A987" s="34"/>
      <c r="B987" s="70"/>
      <c r="C987" s="70"/>
      <c r="D987" s="70"/>
      <c r="E987" s="34"/>
      <c r="F987" s="34"/>
      <c r="G987" s="34"/>
      <c r="H987" s="71"/>
    </row>
    <row r="988" spans="1:8" x14ac:dyDescent="0.2">
      <c r="A988" s="34"/>
      <c r="B988" s="70"/>
      <c r="C988" s="70"/>
      <c r="D988" s="70"/>
      <c r="E988" s="34"/>
      <c r="F988" s="34"/>
      <c r="G988" s="34"/>
      <c r="H988" s="71"/>
    </row>
    <row r="989" spans="1:8" x14ac:dyDescent="0.2">
      <c r="A989" s="34"/>
      <c r="B989" s="70"/>
      <c r="C989" s="70"/>
      <c r="D989" s="70"/>
      <c r="E989" s="34"/>
      <c r="F989" s="34"/>
      <c r="G989" s="34"/>
      <c r="H989" s="71"/>
    </row>
    <row r="990" spans="1:8" x14ac:dyDescent="0.2">
      <c r="A990" s="34"/>
      <c r="B990" s="70"/>
      <c r="C990" s="70"/>
      <c r="D990" s="70"/>
      <c r="E990" s="34"/>
      <c r="F990" s="34"/>
      <c r="G990" s="34"/>
      <c r="H990" s="71"/>
    </row>
    <row r="991" spans="1:8" x14ac:dyDescent="0.2">
      <c r="A991" s="34"/>
      <c r="B991" s="70"/>
      <c r="C991" s="70"/>
      <c r="D991" s="70"/>
      <c r="E991" s="34"/>
      <c r="F991" s="34"/>
      <c r="G991" s="34"/>
      <c r="H991" s="71"/>
    </row>
    <row r="992" spans="1:8" x14ac:dyDescent="0.2">
      <c r="A992" s="34"/>
      <c r="B992" s="70"/>
      <c r="C992" s="70"/>
      <c r="D992" s="70"/>
      <c r="E992" s="34"/>
      <c r="F992" s="34"/>
      <c r="G992" s="34"/>
      <c r="H992" s="71"/>
    </row>
    <row r="993" spans="1:8" ht="14.25" customHeight="1" x14ac:dyDescent="0.2">
      <c r="A993" s="34"/>
      <c r="B993" s="70"/>
      <c r="C993" s="70"/>
      <c r="D993" s="70"/>
      <c r="E993" s="34"/>
      <c r="F993" s="34"/>
      <c r="G993" s="34"/>
      <c r="H993" s="71"/>
    </row>
    <row r="994" spans="1:8" x14ac:dyDescent="0.2">
      <c r="A994" s="34"/>
      <c r="B994" s="70"/>
      <c r="C994" s="70"/>
      <c r="D994" s="70"/>
      <c r="E994" s="34"/>
      <c r="F994" s="34"/>
      <c r="G994" s="34"/>
      <c r="H994" s="71"/>
    </row>
    <row r="995" spans="1:8" x14ac:dyDescent="0.2">
      <c r="A995" s="34"/>
      <c r="B995" s="70"/>
      <c r="C995" s="70"/>
      <c r="D995" s="70"/>
      <c r="E995" s="34"/>
      <c r="F995" s="34"/>
      <c r="G995" s="34"/>
      <c r="H995" s="71"/>
    </row>
    <row r="996" spans="1:8" x14ac:dyDescent="0.2">
      <c r="A996" s="34"/>
      <c r="B996" s="70"/>
      <c r="C996" s="70"/>
      <c r="D996" s="70"/>
      <c r="E996" s="34"/>
      <c r="F996" s="34"/>
      <c r="G996" s="34"/>
      <c r="H996" s="71"/>
    </row>
    <row r="997" spans="1:8" x14ac:dyDescent="0.2">
      <c r="A997" s="34"/>
      <c r="B997" s="70"/>
      <c r="C997" s="70"/>
      <c r="D997" s="70"/>
      <c r="E997" s="34"/>
      <c r="F997" s="34"/>
      <c r="G997" s="34"/>
      <c r="H997" s="71"/>
    </row>
    <row r="998" spans="1:8" x14ac:dyDescent="0.2">
      <c r="A998" s="34"/>
      <c r="B998" s="70"/>
      <c r="C998" s="70"/>
      <c r="D998" s="70"/>
      <c r="E998" s="34"/>
      <c r="F998" s="34"/>
      <c r="G998" s="34"/>
      <c r="H998" s="71"/>
    </row>
    <row r="999" spans="1:8" x14ac:dyDescent="0.2">
      <c r="A999" s="34"/>
      <c r="B999" s="70"/>
      <c r="C999" s="70"/>
      <c r="D999" s="70"/>
      <c r="E999" s="34"/>
      <c r="F999" s="34"/>
      <c r="G999" s="34"/>
      <c r="H999" s="71"/>
    </row>
    <row r="1000" spans="1:8" x14ac:dyDescent="0.2">
      <c r="A1000" s="34"/>
      <c r="B1000" s="70"/>
      <c r="C1000" s="70"/>
      <c r="D1000" s="70"/>
      <c r="E1000" s="34"/>
      <c r="F1000" s="34"/>
      <c r="G1000" s="34"/>
      <c r="H1000" s="71"/>
    </row>
    <row r="1001" spans="1:8" x14ac:dyDescent="0.2">
      <c r="A1001" s="34"/>
      <c r="B1001" s="70"/>
      <c r="C1001" s="70"/>
      <c r="D1001" s="70"/>
      <c r="E1001" s="34"/>
      <c r="F1001" s="34"/>
      <c r="G1001" s="34"/>
      <c r="H1001" s="71"/>
    </row>
    <row r="1002" spans="1:8" x14ac:dyDescent="0.2">
      <c r="A1002" s="34"/>
      <c r="B1002" s="70"/>
      <c r="C1002" s="70"/>
      <c r="D1002" s="70"/>
      <c r="E1002" s="34"/>
      <c r="F1002" s="34"/>
      <c r="G1002" s="34"/>
      <c r="H1002" s="71"/>
    </row>
    <row r="1003" spans="1:8" x14ac:dyDescent="0.2">
      <c r="A1003" s="34"/>
      <c r="B1003" s="70"/>
      <c r="C1003" s="70"/>
      <c r="D1003" s="70"/>
      <c r="E1003" s="34"/>
      <c r="F1003" s="34"/>
      <c r="G1003" s="34"/>
      <c r="H1003" s="71"/>
    </row>
    <row r="1004" spans="1:8" x14ac:dyDescent="0.2">
      <c r="A1004" s="34"/>
      <c r="B1004" s="70"/>
      <c r="C1004" s="70"/>
      <c r="D1004" s="70"/>
      <c r="E1004" s="34"/>
      <c r="F1004" s="34"/>
      <c r="G1004" s="34"/>
      <c r="H1004" s="71"/>
    </row>
    <row r="1005" spans="1:8" x14ac:dyDescent="0.2">
      <c r="A1005" s="34"/>
      <c r="B1005" s="70"/>
      <c r="C1005" s="70"/>
      <c r="D1005" s="70"/>
      <c r="E1005" s="34"/>
      <c r="F1005" s="34"/>
      <c r="G1005" s="34"/>
      <c r="H1005" s="71"/>
    </row>
    <row r="1006" spans="1:8" x14ac:dyDescent="0.2">
      <c r="A1006" s="34"/>
      <c r="B1006" s="70"/>
      <c r="C1006" s="70"/>
      <c r="D1006" s="70"/>
      <c r="E1006" s="34"/>
      <c r="F1006" s="34"/>
      <c r="G1006" s="34"/>
      <c r="H1006" s="71"/>
    </row>
    <row r="1007" spans="1:8" x14ac:dyDescent="0.2">
      <c r="A1007" s="34"/>
      <c r="B1007" s="70"/>
      <c r="C1007" s="70"/>
      <c r="D1007" s="70"/>
      <c r="E1007" s="34"/>
      <c r="F1007" s="34"/>
      <c r="G1007" s="34"/>
      <c r="H1007" s="71"/>
    </row>
    <row r="1008" spans="1:8" x14ac:dyDescent="0.2">
      <c r="A1008" s="34"/>
      <c r="B1008" s="70"/>
      <c r="C1008" s="70"/>
      <c r="D1008" s="70"/>
      <c r="E1008" s="34"/>
      <c r="F1008" s="34"/>
      <c r="G1008" s="34"/>
      <c r="H1008" s="71"/>
    </row>
    <row r="1009" spans="1:8" x14ac:dyDescent="0.2">
      <c r="A1009" s="34"/>
      <c r="B1009" s="70"/>
      <c r="C1009" s="70"/>
      <c r="D1009" s="70"/>
      <c r="E1009" s="34"/>
      <c r="F1009" s="34"/>
      <c r="G1009" s="34"/>
      <c r="H1009" s="71"/>
    </row>
    <row r="1010" spans="1:8" x14ac:dyDescent="0.2">
      <c r="A1010" s="34"/>
      <c r="B1010" s="70"/>
      <c r="C1010" s="70"/>
      <c r="D1010" s="70"/>
      <c r="E1010" s="34"/>
      <c r="F1010" s="34"/>
      <c r="G1010" s="34"/>
      <c r="H1010" s="71"/>
    </row>
    <row r="1011" spans="1:8" x14ac:dyDescent="0.2">
      <c r="A1011" s="34"/>
      <c r="B1011" s="70"/>
      <c r="C1011" s="70"/>
      <c r="D1011" s="70"/>
      <c r="E1011" s="34"/>
      <c r="F1011" s="34"/>
      <c r="G1011" s="34"/>
      <c r="H1011" s="71"/>
    </row>
    <row r="1012" spans="1:8" x14ac:dyDescent="0.2">
      <c r="A1012" s="34"/>
      <c r="B1012" s="70"/>
      <c r="C1012" s="70"/>
      <c r="D1012" s="70"/>
      <c r="E1012" s="34"/>
      <c r="F1012" s="34"/>
      <c r="G1012" s="34"/>
      <c r="H1012" s="71"/>
    </row>
    <row r="1013" spans="1:8" x14ac:dyDescent="0.2">
      <c r="A1013" s="34"/>
      <c r="B1013" s="70"/>
      <c r="C1013" s="70"/>
      <c r="D1013" s="70"/>
      <c r="E1013" s="34"/>
      <c r="F1013" s="34"/>
      <c r="G1013" s="34"/>
      <c r="H1013" s="71"/>
    </row>
    <row r="1014" spans="1:8" x14ac:dyDescent="0.2">
      <c r="A1014" s="34"/>
      <c r="B1014" s="70"/>
      <c r="C1014" s="70"/>
      <c r="D1014" s="70"/>
      <c r="E1014" s="34"/>
      <c r="F1014" s="34"/>
      <c r="G1014" s="34"/>
      <c r="H1014" s="71"/>
    </row>
    <row r="1015" spans="1:8" ht="14.25" customHeight="1" x14ac:dyDescent="0.2">
      <c r="A1015" s="34"/>
      <c r="B1015" s="70"/>
      <c r="C1015" s="70"/>
      <c r="D1015" s="70"/>
      <c r="E1015" s="34"/>
      <c r="F1015" s="34"/>
      <c r="G1015" s="34"/>
      <c r="H1015" s="71"/>
    </row>
    <row r="1016" spans="1:8" x14ac:dyDescent="0.2">
      <c r="A1016" s="34"/>
      <c r="B1016" s="70"/>
      <c r="C1016" s="70"/>
      <c r="D1016" s="70"/>
      <c r="E1016" s="34"/>
      <c r="F1016" s="34"/>
      <c r="G1016" s="34"/>
      <c r="H1016" s="71"/>
    </row>
    <row r="1017" spans="1:8" x14ac:dyDescent="0.2">
      <c r="A1017" s="34"/>
      <c r="B1017" s="70"/>
      <c r="C1017" s="70"/>
      <c r="D1017" s="70"/>
      <c r="E1017" s="34"/>
      <c r="F1017" s="34"/>
      <c r="G1017" s="34"/>
      <c r="H1017" s="71"/>
    </row>
    <row r="1018" spans="1:8" x14ac:dyDescent="0.2">
      <c r="A1018" s="34"/>
      <c r="B1018" s="70"/>
      <c r="C1018" s="70"/>
      <c r="D1018" s="70"/>
      <c r="E1018" s="34"/>
      <c r="F1018" s="34"/>
      <c r="G1018" s="34"/>
      <c r="H1018" s="71"/>
    </row>
    <row r="1019" spans="1:8" x14ac:dyDescent="0.2">
      <c r="A1019" s="34"/>
      <c r="B1019" s="70"/>
      <c r="C1019" s="70"/>
      <c r="D1019" s="70"/>
      <c r="E1019" s="34"/>
      <c r="F1019" s="34"/>
      <c r="G1019" s="34"/>
      <c r="H1019" s="71"/>
    </row>
    <row r="1020" spans="1:8" x14ac:dyDescent="0.2">
      <c r="A1020" s="34"/>
      <c r="B1020" s="70"/>
      <c r="C1020" s="70"/>
      <c r="D1020" s="70"/>
      <c r="E1020" s="34"/>
      <c r="F1020" s="34"/>
      <c r="G1020" s="34"/>
      <c r="H1020" s="71"/>
    </row>
    <row r="1021" spans="1:8" x14ac:dyDescent="0.2">
      <c r="A1021" s="34"/>
      <c r="B1021" s="70"/>
      <c r="C1021" s="70"/>
      <c r="D1021" s="70"/>
      <c r="E1021" s="34"/>
      <c r="F1021" s="34"/>
      <c r="G1021" s="34"/>
      <c r="H1021" s="71"/>
    </row>
    <row r="1022" spans="1:8" x14ac:dyDescent="0.2">
      <c r="A1022" s="34"/>
      <c r="B1022" s="70"/>
      <c r="C1022" s="70"/>
      <c r="D1022" s="70"/>
      <c r="E1022" s="34"/>
      <c r="F1022" s="34"/>
      <c r="G1022" s="34"/>
      <c r="H1022" s="71"/>
    </row>
    <row r="1023" spans="1:8" x14ac:dyDescent="0.2">
      <c r="A1023" s="34"/>
      <c r="B1023" s="70"/>
      <c r="C1023" s="70"/>
      <c r="D1023" s="70"/>
      <c r="E1023" s="34"/>
      <c r="F1023" s="34"/>
      <c r="G1023" s="34"/>
      <c r="H1023" s="71"/>
    </row>
    <row r="1024" spans="1:8" x14ac:dyDescent="0.2">
      <c r="A1024" s="34"/>
      <c r="B1024" s="70"/>
      <c r="C1024" s="70"/>
      <c r="D1024" s="70"/>
      <c r="E1024" s="34"/>
      <c r="F1024" s="34"/>
      <c r="G1024" s="34"/>
      <c r="H1024" s="71"/>
    </row>
    <row r="1025" spans="1:8" x14ac:dyDescent="0.2">
      <c r="A1025" s="34"/>
      <c r="B1025" s="70"/>
      <c r="C1025" s="70"/>
      <c r="D1025" s="70"/>
      <c r="E1025" s="34"/>
      <c r="F1025" s="34"/>
      <c r="G1025" s="34"/>
      <c r="H1025" s="71"/>
    </row>
    <row r="1026" spans="1:8" x14ac:dyDescent="0.2">
      <c r="A1026" s="34"/>
      <c r="B1026" s="70"/>
      <c r="C1026" s="70"/>
      <c r="D1026" s="70"/>
      <c r="E1026" s="34"/>
      <c r="F1026" s="34"/>
      <c r="G1026" s="34"/>
      <c r="H1026" s="71"/>
    </row>
    <row r="1027" spans="1:8" x14ac:dyDescent="0.2">
      <c r="A1027" s="34"/>
      <c r="B1027" s="70"/>
      <c r="C1027" s="70"/>
      <c r="D1027" s="70"/>
      <c r="E1027" s="34"/>
      <c r="F1027" s="34"/>
      <c r="G1027" s="34"/>
      <c r="H1027" s="71"/>
    </row>
    <row r="1028" spans="1:8" x14ac:dyDescent="0.2">
      <c r="A1028" s="34"/>
      <c r="B1028" s="70"/>
      <c r="C1028" s="70"/>
      <c r="D1028" s="70"/>
      <c r="E1028" s="34"/>
      <c r="F1028" s="34"/>
      <c r="G1028" s="34"/>
      <c r="H1028" s="71"/>
    </row>
    <row r="1029" spans="1:8" x14ac:dyDescent="0.2">
      <c r="A1029" s="34"/>
      <c r="B1029" s="70"/>
      <c r="C1029" s="70"/>
      <c r="D1029" s="70"/>
      <c r="E1029" s="34"/>
      <c r="F1029" s="34"/>
      <c r="G1029" s="34"/>
      <c r="H1029" s="71"/>
    </row>
    <row r="1030" spans="1:8" x14ac:dyDescent="0.2">
      <c r="A1030" s="34"/>
      <c r="B1030" s="70"/>
      <c r="C1030" s="70"/>
      <c r="D1030" s="70"/>
      <c r="E1030" s="34"/>
      <c r="F1030" s="34"/>
      <c r="G1030" s="34"/>
      <c r="H1030" s="71"/>
    </row>
    <row r="1031" spans="1:8" x14ac:dyDescent="0.2">
      <c r="B1031" s="70"/>
      <c r="H1031" s="71"/>
    </row>
    <row r="1032" spans="1:8" ht="14.25" customHeight="1" x14ac:dyDescent="0.2">
      <c r="B1032" s="70"/>
      <c r="H1032" s="71"/>
    </row>
    <row r="1033" spans="1:8" x14ac:dyDescent="0.2">
      <c r="B1033" s="70"/>
      <c r="H1033" s="71"/>
    </row>
    <row r="1034" spans="1:8" x14ac:dyDescent="0.2">
      <c r="B1034" s="70"/>
      <c r="H1034" s="71"/>
    </row>
    <row r="1035" spans="1:8" x14ac:dyDescent="0.2">
      <c r="B1035" s="70"/>
      <c r="H1035" s="71"/>
    </row>
    <row r="1036" spans="1:8" x14ac:dyDescent="0.2">
      <c r="B1036" s="70"/>
      <c r="H1036" s="71"/>
    </row>
    <row r="1037" spans="1:8" x14ac:dyDescent="0.2">
      <c r="B1037" s="70"/>
      <c r="H1037" s="71"/>
    </row>
    <row r="1038" spans="1:8" x14ac:dyDescent="0.2">
      <c r="A1038" s="34"/>
      <c r="B1038" s="70"/>
      <c r="C1038" s="70"/>
      <c r="D1038" s="70"/>
      <c r="E1038" s="34"/>
      <c r="F1038" s="34"/>
      <c r="G1038" s="34"/>
      <c r="H1038" s="71"/>
    </row>
    <row r="1039" spans="1:8" x14ac:dyDescent="0.2">
      <c r="A1039" s="34"/>
      <c r="B1039" s="70"/>
      <c r="C1039" s="70"/>
      <c r="D1039" s="70"/>
      <c r="E1039" s="34"/>
      <c r="F1039" s="34"/>
      <c r="G1039" s="34"/>
      <c r="H1039" s="71"/>
    </row>
    <row r="1040" spans="1:8" x14ac:dyDescent="0.2">
      <c r="A1040" s="34"/>
      <c r="B1040" s="70"/>
      <c r="C1040" s="70"/>
      <c r="D1040" s="70"/>
      <c r="E1040" s="34"/>
      <c r="F1040" s="34"/>
      <c r="G1040" s="34"/>
      <c r="H1040" s="71"/>
    </row>
    <row r="1041" spans="1:8" x14ac:dyDescent="0.2">
      <c r="A1041" s="34"/>
      <c r="B1041" s="70"/>
      <c r="C1041" s="70"/>
      <c r="D1041" s="70"/>
      <c r="E1041" s="34"/>
      <c r="F1041" s="34"/>
      <c r="G1041" s="34"/>
      <c r="H1041" s="71"/>
    </row>
    <row r="1042" spans="1:8" x14ac:dyDescent="0.2">
      <c r="A1042" s="34"/>
      <c r="B1042" s="70"/>
      <c r="C1042" s="70"/>
      <c r="D1042" s="70"/>
      <c r="E1042" s="34"/>
      <c r="F1042" s="34"/>
      <c r="G1042" s="34"/>
      <c r="H1042" s="71"/>
    </row>
    <row r="1043" spans="1:8" x14ac:dyDescent="0.2">
      <c r="A1043" s="34"/>
      <c r="B1043" s="70"/>
      <c r="C1043" s="70"/>
      <c r="D1043" s="70"/>
      <c r="E1043" s="34"/>
      <c r="F1043" s="34"/>
      <c r="G1043" s="34"/>
      <c r="H1043" s="71"/>
    </row>
    <row r="1044" spans="1:8" x14ac:dyDescent="0.2">
      <c r="A1044" s="34"/>
      <c r="B1044" s="70"/>
      <c r="C1044" s="70"/>
      <c r="D1044" s="70"/>
      <c r="E1044" s="34"/>
      <c r="F1044" s="34"/>
      <c r="G1044" s="34"/>
      <c r="H1044" s="71"/>
    </row>
    <row r="1045" spans="1:8" x14ac:dyDescent="0.2">
      <c r="A1045" s="34"/>
      <c r="B1045" s="70"/>
      <c r="C1045" s="70"/>
      <c r="D1045" s="70"/>
      <c r="E1045" s="34"/>
      <c r="F1045" s="34"/>
      <c r="G1045" s="34"/>
      <c r="H1045" s="71"/>
    </row>
    <row r="1046" spans="1:8" x14ac:dyDescent="0.2">
      <c r="A1046" s="34"/>
      <c r="B1046" s="70"/>
      <c r="C1046" s="70"/>
      <c r="D1046" s="70"/>
      <c r="E1046" s="34"/>
      <c r="F1046" s="34"/>
      <c r="G1046" s="34"/>
      <c r="H1046" s="71"/>
    </row>
    <row r="1047" spans="1:8" x14ac:dyDescent="0.2">
      <c r="A1047" s="34"/>
      <c r="B1047" s="70"/>
      <c r="C1047" s="70"/>
      <c r="D1047" s="70"/>
      <c r="E1047" s="34"/>
      <c r="F1047" s="34"/>
      <c r="G1047" s="34"/>
      <c r="H1047" s="71"/>
    </row>
    <row r="1048" spans="1:8" x14ac:dyDescent="0.2">
      <c r="A1048" s="34"/>
      <c r="B1048" s="70"/>
      <c r="C1048" s="70"/>
      <c r="D1048" s="70"/>
      <c r="E1048" s="34"/>
      <c r="F1048" s="34"/>
      <c r="G1048" s="34"/>
      <c r="H1048" s="71"/>
    </row>
    <row r="1049" spans="1:8" x14ac:dyDescent="0.2">
      <c r="B1049" s="70"/>
      <c r="H1049" s="71"/>
    </row>
    <row r="1050" spans="1:8" x14ac:dyDescent="0.2">
      <c r="B1050" s="70"/>
      <c r="H1050" s="71"/>
    </row>
    <row r="1051" spans="1:8" x14ac:dyDescent="0.2">
      <c r="B1051" s="70"/>
      <c r="H1051" s="71"/>
    </row>
    <row r="1052" spans="1:8" x14ac:dyDescent="0.2">
      <c r="A1052" s="34"/>
      <c r="B1052" s="70"/>
      <c r="C1052" s="70"/>
      <c r="D1052" s="70"/>
      <c r="E1052" s="34"/>
      <c r="F1052" s="34"/>
      <c r="G1052" s="34"/>
      <c r="H1052" s="71"/>
    </row>
    <row r="1053" spans="1:8" x14ac:dyDescent="0.2">
      <c r="A1053" s="34"/>
      <c r="B1053" s="70"/>
      <c r="C1053" s="70"/>
      <c r="D1053" s="70"/>
      <c r="E1053" s="34"/>
      <c r="F1053" s="34"/>
      <c r="G1053" s="34"/>
      <c r="H1053" s="71"/>
    </row>
    <row r="1054" spans="1:8" x14ac:dyDescent="0.2">
      <c r="A1054" s="34"/>
      <c r="B1054" s="70"/>
      <c r="C1054" s="70"/>
      <c r="D1054" s="70"/>
      <c r="E1054" s="34"/>
      <c r="F1054" s="34"/>
      <c r="G1054" s="34"/>
      <c r="H1054" s="71"/>
    </row>
    <row r="1055" spans="1:8" x14ac:dyDescent="0.2">
      <c r="A1055" s="34"/>
      <c r="B1055" s="70"/>
      <c r="C1055" s="70"/>
      <c r="D1055" s="70"/>
      <c r="E1055" s="34"/>
      <c r="F1055" s="34"/>
      <c r="G1055" s="34"/>
      <c r="H1055" s="71"/>
    </row>
    <row r="1056" spans="1:8" x14ac:dyDescent="0.2">
      <c r="A1056" s="34"/>
      <c r="B1056" s="70"/>
      <c r="C1056" s="70"/>
      <c r="D1056" s="70"/>
      <c r="E1056" s="34"/>
      <c r="F1056" s="34"/>
      <c r="G1056" s="34"/>
      <c r="H1056" s="71"/>
    </row>
    <row r="1057" spans="1:8" x14ac:dyDescent="0.2">
      <c r="A1057" s="34"/>
      <c r="B1057" s="70"/>
      <c r="C1057" s="70"/>
      <c r="D1057" s="70"/>
      <c r="E1057" s="34"/>
      <c r="F1057" s="34"/>
      <c r="G1057" s="34"/>
      <c r="H1057" s="71"/>
    </row>
    <row r="1058" spans="1:8" x14ac:dyDescent="0.2">
      <c r="A1058" s="34"/>
      <c r="B1058" s="70"/>
      <c r="C1058" s="70"/>
      <c r="D1058" s="70"/>
      <c r="E1058" s="34"/>
      <c r="F1058" s="34"/>
      <c r="G1058" s="34"/>
      <c r="H1058" s="71"/>
    </row>
    <row r="1059" spans="1:8" x14ac:dyDescent="0.2">
      <c r="A1059" s="34"/>
      <c r="B1059" s="70"/>
      <c r="C1059" s="70"/>
      <c r="D1059" s="70"/>
      <c r="E1059" s="34"/>
      <c r="F1059" s="34"/>
      <c r="G1059" s="34"/>
      <c r="H1059" s="71"/>
    </row>
    <row r="1060" spans="1:8" x14ac:dyDescent="0.2">
      <c r="A1060" s="34"/>
      <c r="B1060" s="70"/>
      <c r="C1060" s="70"/>
      <c r="D1060" s="70"/>
      <c r="E1060" s="34"/>
      <c r="F1060" s="34"/>
      <c r="G1060" s="34"/>
      <c r="H1060" s="71"/>
    </row>
    <row r="1061" spans="1:8" x14ac:dyDescent="0.2">
      <c r="A1061" s="34"/>
      <c r="B1061" s="70"/>
      <c r="H1061" s="71"/>
    </row>
    <row r="1062" spans="1:8" x14ac:dyDescent="0.2">
      <c r="A1062" s="34"/>
      <c r="B1062" s="70"/>
      <c r="C1062" s="70"/>
      <c r="D1062" s="70"/>
      <c r="E1062" s="34"/>
      <c r="F1062" s="34"/>
      <c r="G1062" s="34"/>
      <c r="H1062" s="71"/>
    </row>
    <row r="1063" spans="1:8" x14ac:dyDescent="0.2">
      <c r="A1063" s="34"/>
      <c r="B1063" s="70"/>
      <c r="C1063" s="70"/>
      <c r="D1063" s="70"/>
      <c r="E1063" s="34"/>
      <c r="F1063" s="34"/>
      <c r="G1063" s="34"/>
      <c r="H1063" s="71"/>
    </row>
    <row r="1064" spans="1:8" x14ac:dyDescent="0.2">
      <c r="A1064" s="34"/>
      <c r="B1064" s="70"/>
      <c r="C1064" s="70"/>
      <c r="D1064" s="70"/>
      <c r="E1064" s="34"/>
      <c r="F1064" s="34"/>
      <c r="G1064" s="34"/>
      <c r="H1064" s="71"/>
    </row>
    <row r="1065" spans="1:8" x14ac:dyDescent="0.2">
      <c r="A1065" s="34"/>
      <c r="B1065" s="70"/>
      <c r="C1065" s="70"/>
      <c r="D1065" s="70"/>
      <c r="E1065" s="34"/>
      <c r="F1065" s="34"/>
      <c r="G1065" s="34"/>
      <c r="H1065" s="71"/>
    </row>
    <row r="1066" spans="1:8" ht="14.25" customHeight="1" x14ac:dyDescent="0.2">
      <c r="A1066" s="34"/>
      <c r="B1066" s="70"/>
      <c r="C1066" s="70"/>
      <c r="D1066" s="70"/>
      <c r="E1066" s="34"/>
      <c r="F1066" s="34"/>
      <c r="G1066" s="34"/>
      <c r="H1066" s="71"/>
    </row>
    <row r="1067" spans="1:8" x14ac:dyDescent="0.2">
      <c r="A1067" s="34"/>
      <c r="B1067" s="70"/>
      <c r="C1067" s="70"/>
      <c r="D1067" s="70"/>
      <c r="E1067" s="38"/>
      <c r="F1067" s="38"/>
      <c r="G1067" s="34"/>
      <c r="H1067" s="71"/>
    </row>
    <row r="1068" spans="1:8" x14ac:dyDescent="0.2">
      <c r="A1068" s="34"/>
      <c r="B1068" s="70"/>
      <c r="C1068" s="70"/>
      <c r="D1068" s="70"/>
      <c r="E1068" s="38"/>
      <c r="F1068" s="38"/>
      <c r="G1068" s="34"/>
      <c r="H1068" s="71"/>
    </row>
    <row r="1069" spans="1:8" x14ac:dyDescent="0.2">
      <c r="A1069" s="34"/>
      <c r="B1069" s="70"/>
      <c r="C1069" s="70"/>
      <c r="D1069" s="70"/>
      <c r="E1069" s="38"/>
      <c r="F1069" s="38"/>
      <c r="G1069" s="34"/>
      <c r="H1069" s="71"/>
    </row>
    <row r="1070" spans="1:8" x14ac:dyDescent="0.2">
      <c r="A1070" s="34"/>
      <c r="B1070" s="70"/>
      <c r="C1070" s="70"/>
      <c r="D1070" s="70"/>
      <c r="E1070" s="38"/>
      <c r="F1070" s="38"/>
      <c r="G1070" s="34"/>
      <c r="H1070" s="71"/>
    </row>
    <row r="1071" spans="1:8" x14ac:dyDescent="0.2">
      <c r="A1071" s="34"/>
      <c r="B1071" s="70"/>
      <c r="C1071" s="70"/>
      <c r="D1071" s="70"/>
      <c r="E1071" s="38"/>
      <c r="F1071" s="38"/>
      <c r="G1071" s="34"/>
      <c r="H1071" s="71"/>
    </row>
    <row r="1072" spans="1:8" x14ac:dyDescent="0.2">
      <c r="A1072" s="34"/>
      <c r="B1072" s="34"/>
      <c r="C1072" s="34"/>
      <c r="D1072" s="34"/>
      <c r="E1072" s="34"/>
      <c r="F1072" s="34"/>
      <c r="G1072" s="34"/>
      <c r="H1072" s="71"/>
    </row>
    <row r="1073" spans="1:8" x14ac:dyDescent="0.2">
      <c r="A1073" s="34"/>
      <c r="B1073" s="34"/>
      <c r="C1073" s="34"/>
      <c r="D1073" s="34"/>
      <c r="E1073" s="34"/>
      <c r="F1073" s="34"/>
      <c r="G1073" s="34"/>
      <c r="H1073" s="71"/>
    </row>
    <row r="1074" spans="1:8" x14ac:dyDescent="0.2">
      <c r="A1074" s="34"/>
      <c r="B1074" s="34"/>
      <c r="C1074" s="34"/>
      <c r="D1074" s="34"/>
      <c r="E1074" s="34"/>
      <c r="F1074" s="34"/>
      <c r="G1074" s="34"/>
      <c r="H1074" s="71"/>
    </row>
    <row r="1075" spans="1:8" x14ac:dyDescent="0.2">
      <c r="A1075" s="34"/>
      <c r="B1075" s="34"/>
      <c r="C1075" s="34"/>
      <c r="D1075" s="34"/>
      <c r="E1075" s="34"/>
      <c r="F1075" s="34"/>
      <c r="G1075" s="34"/>
      <c r="H1075" s="71"/>
    </row>
    <row r="1076" spans="1:8" x14ac:dyDescent="0.2">
      <c r="A1076" s="34"/>
      <c r="B1076" s="34"/>
      <c r="C1076" s="34"/>
      <c r="D1076" s="34"/>
      <c r="E1076" s="34"/>
      <c r="F1076" s="34"/>
      <c r="G1076" s="34"/>
      <c r="H1076" s="71"/>
    </row>
    <row r="1077" spans="1:8" x14ac:dyDescent="0.2">
      <c r="A1077" s="34"/>
      <c r="B1077" s="34"/>
      <c r="C1077" s="34"/>
      <c r="D1077" s="34"/>
      <c r="E1077" s="34"/>
      <c r="F1077" s="34"/>
      <c r="G1077" s="34"/>
      <c r="H1077" s="71"/>
    </row>
    <row r="1078" spans="1:8" ht="14.25" customHeight="1" x14ac:dyDescent="0.2">
      <c r="A1078" s="34"/>
      <c r="B1078" s="34"/>
      <c r="C1078" s="34"/>
      <c r="D1078" s="34"/>
      <c r="E1078" s="34"/>
      <c r="F1078" s="34"/>
      <c r="G1078" s="34"/>
      <c r="H1078" s="71"/>
    </row>
    <row r="1079" spans="1:8" x14ac:dyDescent="0.2">
      <c r="A1079" s="34"/>
      <c r="B1079" s="34"/>
      <c r="C1079" s="34"/>
      <c r="D1079" s="34"/>
      <c r="E1079" s="34"/>
      <c r="F1079" s="34"/>
      <c r="G1079" s="34"/>
      <c r="H1079" s="71"/>
    </row>
    <row r="1080" spans="1:8" x14ac:dyDescent="0.2">
      <c r="A1080" s="34"/>
      <c r="B1080" s="34"/>
      <c r="C1080" s="34"/>
      <c r="D1080" s="34"/>
      <c r="E1080" s="34"/>
      <c r="F1080" s="34"/>
      <c r="G1080" s="34"/>
      <c r="H1080" s="71"/>
    </row>
    <row r="1081" spans="1:8" x14ac:dyDescent="0.2">
      <c r="A1081" s="34"/>
      <c r="B1081" s="34"/>
      <c r="C1081" s="34"/>
      <c r="D1081" s="34"/>
      <c r="E1081" s="34"/>
      <c r="F1081" s="34"/>
      <c r="G1081" s="34"/>
      <c r="H1081" s="71"/>
    </row>
    <row r="1082" spans="1:8" x14ac:dyDescent="0.2">
      <c r="A1082" s="34"/>
      <c r="B1082" s="34"/>
      <c r="C1082" s="34"/>
      <c r="D1082" s="34"/>
      <c r="E1082" s="34"/>
      <c r="F1082" s="34"/>
      <c r="G1082" s="34"/>
      <c r="H1082" s="71"/>
    </row>
    <row r="1083" spans="1:8" x14ac:dyDescent="0.2">
      <c r="A1083" s="34"/>
      <c r="B1083" s="34"/>
      <c r="C1083" s="34"/>
      <c r="D1083" s="34"/>
      <c r="E1083" s="34"/>
      <c r="F1083" s="34"/>
      <c r="G1083" s="34"/>
      <c r="H1083" s="71"/>
    </row>
    <row r="1084" spans="1:8" x14ac:dyDescent="0.2">
      <c r="A1084" s="34"/>
      <c r="B1084" s="34"/>
      <c r="C1084" s="34"/>
      <c r="D1084" s="34"/>
      <c r="E1084" s="34"/>
      <c r="F1084" s="34"/>
      <c r="G1084" s="34"/>
      <c r="H1084" s="71"/>
    </row>
    <row r="1085" spans="1:8" x14ac:dyDescent="0.2">
      <c r="A1085" s="77"/>
      <c r="B1085" s="34"/>
      <c r="C1085" s="34"/>
      <c r="D1085" s="70"/>
      <c r="E1085" s="34"/>
      <c r="F1085" s="34"/>
      <c r="G1085" s="34"/>
      <c r="H1085" s="71"/>
    </row>
    <row r="1086" spans="1:8" x14ac:dyDescent="0.2">
      <c r="A1086" s="77"/>
      <c r="B1086" s="34"/>
      <c r="C1086" s="34"/>
      <c r="D1086" s="70"/>
      <c r="E1086" s="34"/>
      <c r="F1086" s="34"/>
      <c r="G1086" s="34"/>
      <c r="H1086" s="71"/>
    </row>
    <row r="1087" spans="1:8" x14ac:dyDescent="0.2">
      <c r="A1087" s="77"/>
      <c r="B1087" s="34"/>
      <c r="C1087" s="34"/>
      <c r="D1087" s="70"/>
      <c r="E1087" s="34"/>
      <c r="F1087" s="34"/>
      <c r="G1087" s="34"/>
      <c r="H1087" s="71"/>
    </row>
    <row r="1088" spans="1:8" x14ac:dyDescent="0.2">
      <c r="A1088" s="77"/>
      <c r="B1088" s="34"/>
      <c r="C1088" s="34"/>
      <c r="D1088" s="70"/>
      <c r="E1088" s="34"/>
      <c r="F1088" s="34"/>
      <c r="G1088" s="34"/>
      <c r="H1088" s="71"/>
    </row>
    <row r="1089" spans="1:8" x14ac:dyDescent="0.2">
      <c r="A1089" s="77"/>
      <c r="B1089" s="34"/>
      <c r="C1089" s="34"/>
      <c r="D1089" s="70"/>
      <c r="E1089" s="38"/>
      <c r="F1089" s="38"/>
      <c r="G1089" s="34"/>
      <c r="H1089" s="71"/>
    </row>
    <row r="1090" spans="1:8" x14ac:dyDescent="0.2">
      <c r="A1090" s="77"/>
      <c r="B1090" s="34"/>
      <c r="C1090" s="34"/>
      <c r="D1090" s="70"/>
      <c r="E1090" s="38"/>
      <c r="F1090" s="38"/>
      <c r="G1090" s="34"/>
      <c r="H1090" s="71"/>
    </row>
    <row r="1091" spans="1:8" x14ac:dyDescent="0.2">
      <c r="A1091" s="77"/>
      <c r="B1091" s="78"/>
      <c r="C1091" s="78"/>
      <c r="D1091" s="79"/>
      <c r="E1091" s="34"/>
      <c r="F1091" s="34"/>
      <c r="G1091" s="34"/>
      <c r="H1091" s="71"/>
    </row>
    <row r="1092" spans="1:8" x14ac:dyDescent="0.2">
      <c r="A1092" s="77"/>
      <c r="B1092" s="78"/>
      <c r="C1092" s="78"/>
      <c r="D1092" s="79"/>
      <c r="E1092" s="34"/>
      <c r="F1092" s="34"/>
      <c r="G1092" s="34"/>
      <c r="H1092" s="71"/>
    </row>
    <row r="1093" spans="1:8" x14ac:dyDescent="0.2">
      <c r="A1093" s="77"/>
      <c r="B1093" s="78"/>
      <c r="C1093" s="78"/>
      <c r="D1093" s="79"/>
      <c r="E1093" s="34"/>
      <c r="F1093" s="34"/>
      <c r="G1093" s="34"/>
      <c r="H1093" s="71"/>
    </row>
    <row r="1094" spans="1:8" x14ac:dyDescent="0.2">
      <c r="A1094" s="77"/>
      <c r="B1094" s="78"/>
      <c r="C1094" s="78"/>
      <c r="D1094" s="79"/>
      <c r="E1094" s="34"/>
      <c r="F1094" s="34"/>
      <c r="G1094" s="34"/>
      <c r="H1094" s="71"/>
    </row>
    <row r="1095" spans="1:8" x14ac:dyDescent="0.2">
      <c r="A1095" s="77"/>
      <c r="B1095" s="78"/>
      <c r="C1095" s="78"/>
      <c r="D1095" s="79"/>
      <c r="E1095" s="34"/>
      <c r="F1095" s="34"/>
      <c r="G1095" s="34"/>
      <c r="H1095" s="71"/>
    </row>
    <row r="1096" spans="1:8" x14ac:dyDescent="0.2">
      <c r="A1096" s="77"/>
      <c r="B1096" s="78"/>
      <c r="C1096" s="78"/>
      <c r="D1096" s="79"/>
      <c r="E1096" s="34"/>
      <c r="F1096" s="34"/>
      <c r="G1096" s="34"/>
      <c r="H1096" s="71"/>
    </row>
    <row r="1097" spans="1:8" x14ac:dyDescent="0.2">
      <c r="A1097" s="77"/>
      <c r="B1097" s="78"/>
      <c r="C1097" s="78"/>
      <c r="D1097" s="79"/>
      <c r="E1097" s="34"/>
      <c r="F1097" s="34"/>
      <c r="G1097" s="34"/>
      <c r="H1097" s="71"/>
    </row>
    <row r="1098" spans="1:8" x14ac:dyDescent="0.2">
      <c r="A1098" s="77"/>
      <c r="B1098" s="78"/>
      <c r="C1098" s="78"/>
      <c r="D1098" s="79"/>
      <c r="E1098" s="34"/>
      <c r="F1098" s="34"/>
      <c r="G1098" s="34"/>
      <c r="H1098" s="71"/>
    </row>
    <row r="1099" spans="1:8" x14ac:dyDescent="0.2">
      <c r="A1099" s="77"/>
      <c r="B1099" s="78"/>
      <c r="C1099" s="78"/>
      <c r="D1099" s="79"/>
      <c r="E1099" s="34"/>
      <c r="F1099" s="34"/>
      <c r="G1099" s="34"/>
      <c r="H1099" s="71"/>
    </row>
    <row r="1100" spans="1:8" x14ac:dyDescent="0.2">
      <c r="A1100" s="77"/>
      <c r="B1100" s="78"/>
      <c r="C1100" s="78"/>
      <c r="D1100" s="79"/>
      <c r="E1100" s="34"/>
      <c r="F1100" s="34"/>
      <c r="G1100" s="34"/>
      <c r="H1100" s="71"/>
    </row>
    <row r="1101" spans="1:8" x14ac:dyDescent="0.2">
      <c r="A1101" s="77"/>
      <c r="B1101" s="78"/>
      <c r="C1101" s="78"/>
      <c r="D1101" s="79"/>
      <c r="E1101" s="34"/>
      <c r="F1101" s="34"/>
      <c r="G1101" s="34"/>
      <c r="H1101" s="71"/>
    </row>
    <row r="1102" spans="1:8" x14ac:dyDescent="0.2">
      <c r="A1102" s="77"/>
      <c r="B1102" s="78"/>
      <c r="C1102" s="78"/>
      <c r="D1102" s="79"/>
      <c r="E1102" s="34"/>
      <c r="F1102" s="34"/>
      <c r="G1102" s="34"/>
      <c r="H1102" s="71"/>
    </row>
    <row r="1103" spans="1:8" x14ac:dyDescent="0.2">
      <c r="A1103" s="77"/>
      <c r="B1103" s="78"/>
      <c r="C1103" s="79"/>
      <c r="D1103" s="65"/>
      <c r="E1103" s="34"/>
      <c r="F1103" s="34"/>
      <c r="G1103" s="34"/>
      <c r="H1103" s="75"/>
    </row>
    <row r="1104" spans="1:8" x14ac:dyDescent="0.2">
      <c r="A1104" s="77"/>
      <c r="B1104" s="78"/>
      <c r="C1104" s="79"/>
      <c r="D1104" s="65"/>
      <c r="E1104" s="34"/>
      <c r="F1104" s="34"/>
      <c r="G1104" s="34"/>
      <c r="H1104" s="75"/>
    </row>
    <row r="1105" spans="1:8" x14ac:dyDescent="0.2">
      <c r="A1105" s="77"/>
      <c r="B1105" s="78"/>
      <c r="C1105" s="79"/>
      <c r="D1105" s="65"/>
      <c r="E1105" s="34"/>
      <c r="F1105" s="34"/>
      <c r="G1105" s="34"/>
      <c r="H1105" s="75"/>
    </row>
    <row r="1106" spans="1:8" x14ac:dyDescent="0.2">
      <c r="A1106" s="77"/>
      <c r="B1106" s="78"/>
      <c r="C1106" s="79"/>
      <c r="D1106" s="65"/>
      <c r="E1106" s="34"/>
      <c r="F1106" s="34"/>
      <c r="G1106" s="34"/>
      <c r="H1106" s="75"/>
    </row>
    <row r="1107" spans="1:8" x14ac:dyDescent="0.2">
      <c r="A1107" s="77"/>
      <c r="B1107" s="78"/>
      <c r="C1107" s="79"/>
      <c r="D1107" s="65"/>
      <c r="E1107" s="34"/>
      <c r="F1107" s="34"/>
      <c r="G1107" s="34"/>
      <c r="H1107" s="75"/>
    </row>
    <row r="1108" spans="1:8" x14ac:dyDescent="0.2">
      <c r="A1108" s="77"/>
      <c r="B1108" s="78"/>
      <c r="C1108" s="79"/>
      <c r="D1108" s="65"/>
      <c r="E1108" s="34"/>
      <c r="F1108" s="34"/>
      <c r="G1108" s="34"/>
      <c r="H1108" s="75"/>
    </row>
    <row r="1109" spans="1:8" x14ac:dyDescent="0.2">
      <c r="A1109" s="77"/>
      <c r="B1109" s="78"/>
      <c r="C1109" s="79"/>
      <c r="D1109" s="65"/>
      <c r="E1109" s="34"/>
      <c r="F1109" s="34"/>
      <c r="G1109" s="34"/>
      <c r="H1109" s="75"/>
    </row>
    <row r="1110" spans="1:8" x14ac:dyDescent="0.2">
      <c r="A1110" s="77"/>
      <c r="B1110" s="78"/>
      <c r="C1110" s="79"/>
      <c r="D1110" s="65"/>
      <c r="E1110" s="34"/>
      <c r="F1110" s="34"/>
      <c r="G1110" s="34"/>
      <c r="H1110" s="75"/>
    </row>
    <row r="1111" spans="1:8" x14ac:dyDescent="0.2">
      <c r="A1111" s="77"/>
      <c r="B1111" s="78"/>
      <c r="C1111" s="79"/>
      <c r="D1111" s="65"/>
      <c r="E1111" s="34"/>
      <c r="F1111" s="34"/>
      <c r="G1111" s="34"/>
      <c r="H1111" s="75"/>
    </row>
    <row r="1112" spans="1:8" x14ac:dyDescent="0.2">
      <c r="A1112" s="77"/>
      <c r="B1112" s="78"/>
      <c r="C1112" s="79"/>
      <c r="D1112" s="65"/>
      <c r="E1112" s="34"/>
      <c r="F1112" s="34"/>
      <c r="G1112" s="34"/>
      <c r="H1112" s="75"/>
    </row>
    <row r="1113" spans="1:8" x14ac:dyDescent="0.2">
      <c r="A1113" s="77"/>
      <c r="B1113" s="78"/>
      <c r="C1113" s="79"/>
      <c r="D1113" s="65"/>
      <c r="E1113" s="34"/>
      <c r="F1113" s="34"/>
      <c r="G1113" s="34"/>
      <c r="H1113" s="75"/>
    </row>
    <row r="1114" spans="1:8" x14ac:dyDescent="0.2">
      <c r="A1114" s="77"/>
      <c r="B1114" s="78"/>
      <c r="C1114" s="79"/>
      <c r="D1114" s="65"/>
      <c r="E1114" s="34"/>
      <c r="F1114" s="34"/>
      <c r="G1114" s="34"/>
      <c r="H1114" s="75"/>
    </row>
    <row r="1115" spans="1:8" x14ac:dyDescent="0.2">
      <c r="A1115" s="77"/>
      <c r="B1115" s="78"/>
      <c r="C1115" s="78"/>
      <c r="D1115" s="79"/>
      <c r="E1115" s="34"/>
      <c r="F1115" s="34"/>
      <c r="G1115" s="34"/>
      <c r="H1115" s="71"/>
    </row>
    <row r="1116" spans="1:8" x14ac:dyDescent="0.2">
      <c r="A1116" s="77"/>
      <c r="B1116" s="78"/>
      <c r="C1116" s="78"/>
      <c r="D1116" s="79"/>
      <c r="E1116" s="34"/>
      <c r="F1116" s="34"/>
      <c r="G1116" s="34"/>
      <c r="H1116" s="71"/>
    </row>
    <row r="1117" spans="1:8" x14ac:dyDescent="0.2">
      <c r="A1117" s="77"/>
      <c r="B1117" s="78"/>
      <c r="C1117" s="78"/>
      <c r="D1117" s="79"/>
      <c r="E1117" s="34"/>
      <c r="F1117" s="34"/>
      <c r="G1117" s="34"/>
      <c r="H1117" s="71"/>
    </row>
    <row r="1118" spans="1:8" x14ac:dyDescent="0.2">
      <c r="A1118" s="77"/>
      <c r="B1118" s="78"/>
      <c r="C1118" s="78"/>
      <c r="D1118" s="79"/>
      <c r="E1118" s="34"/>
      <c r="F1118" s="34"/>
      <c r="G1118" s="34"/>
      <c r="H1118" s="71"/>
    </row>
    <row r="1119" spans="1:8" x14ac:dyDescent="0.2">
      <c r="A1119" s="77"/>
      <c r="B1119" s="78"/>
      <c r="C1119" s="78"/>
      <c r="D1119" s="79"/>
      <c r="E1119" s="34"/>
      <c r="F1119" s="34"/>
      <c r="G1119" s="34"/>
      <c r="H1119" s="71"/>
    </row>
    <row r="1120" spans="1:8" x14ac:dyDescent="0.2">
      <c r="A1120" s="77"/>
      <c r="B1120" s="78"/>
      <c r="C1120" s="78"/>
      <c r="D1120" s="79"/>
      <c r="E1120" s="34"/>
      <c r="F1120" s="34"/>
      <c r="G1120" s="34"/>
      <c r="H1120" s="71"/>
    </row>
    <row r="1121" spans="1:8" x14ac:dyDescent="0.2">
      <c r="A1121" s="77"/>
      <c r="B1121" s="78"/>
      <c r="C1121" s="78"/>
      <c r="D1121" s="79"/>
      <c r="E1121" s="43"/>
      <c r="F1121" s="43"/>
      <c r="G1121" s="34"/>
      <c r="H1121" s="71"/>
    </row>
    <row r="1122" spans="1:8" x14ac:dyDescent="0.2">
      <c r="A1122" s="77"/>
      <c r="B1122" s="78"/>
      <c r="C1122" s="78"/>
      <c r="D1122" s="79"/>
      <c r="E1122" s="43"/>
      <c r="F1122" s="43"/>
      <c r="G1122" s="34"/>
      <c r="H1122" s="71"/>
    </row>
    <row r="1123" spans="1:8" x14ac:dyDescent="0.2">
      <c r="A1123" s="77"/>
      <c r="B1123" s="78"/>
      <c r="C1123" s="78"/>
      <c r="D1123" s="79"/>
      <c r="E1123" s="43"/>
      <c r="F1123" s="43"/>
      <c r="G1123" s="34"/>
      <c r="H1123" s="71"/>
    </row>
    <row r="1124" spans="1:8" x14ac:dyDescent="0.2">
      <c r="A1124" s="77"/>
      <c r="B1124" s="78"/>
      <c r="C1124" s="78"/>
      <c r="D1124" s="79"/>
      <c r="E1124" s="43"/>
      <c r="F1124" s="43"/>
      <c r="G1124" s="34"/>
      <c r="H1124" s="71"/>
    </row>
    <row r="1125" spans="1:8" x14ac:dyDescent="0.2">
      <c r="A1125" s="77"/>
      <c r="B1125" s="78"/>
      <c r="C1125" s="78"/>
      <c r="D1125" s="79"/>
      <c r="E1125" s="43"/>
      <c r="F1125" s="43"/>
      <c r="G1125" s="34"/>
      <c r="H1125" s="71"/>
    </row>
    <row r="1126" spans="1:8" x14ac:dyDescent="0.2">
      <c r="A1126" s="77"/>
      <c r="B1126" s="78"/>
      <c r="C1126" s="78"/>
      <c r="D1126" s="79"/>
      <c r="E1126" s="43"/>
      <c r="F1126" s="43"/>
      <c r="G1126" s="34"/>
      <c r="H1126" s="71"/>
    </row>
    <row r="1127" spans="1:8" x14ac:dyDescent="0.2">
      <c r="A1127" s="77"/>
      <c r="B1127" s="78"/>
      <c r="C1127" s="78"/>
      <c r="D1127" s="79"/>
      <c r="E1127" s="43"/>
      <c r="F1127" s="43"/>
      <c r="G1127" s="34"/>
      <c r="H1127" s="71"/>
    </row>
    <row r="1128" spans="1:8" x14ac:dyDescent="0.2">
      <c r="A1128" s="77"/>
      <c r="B1128" s="78"/>
      <c r="C1128" s="78"/>
      <c r="D1128" s="79"/>
      <c r="E1128" s="43"/>
      <c r="F1128" s="43"/>
      <c r="G1128" s="34"/>
      <c r="H1128" s="71"/>
    </row>
    <row r="1129" spans="1:8" x14ac:dyDescent="0.2">
      <c r="A1129" s="77"/>
      <c r="B1129" s="78"/>
      <c r="C1129" s="78"/>
      <c r="D1129" s="79"/>
      <c r="E1129" s="43"/>
      <c r="F1129" s="43"/>
      <c r="G1129" s="34"/>
      <c r="H1129" s="71"/>
    </row>
    <row r="1130" spans="1:8" x14ac:dyDescent="0.2">
      <c r="A1130" s="77"/>
      <c r="B1130" s="78"/>
      <c r="C1130" s="78"/>
      <c r="D1130" s="79"/>
      <c r="E1130" s="43"/>
      <c r="F1130" s="43"/>
      <c r="G1130" s="34"/>
      <c r="H1130" s="71"/>
    </row>
    <row r="1131" spans="1:8" x14ac:dyDescent="0.2">
      <c r="A1131" s="77"/>
      <c r="B1131" s="43"/>
      <c r="C1131" s="43"/>
      <c r="D1131" s="66"/>
      <c r="E1131" s="44"/>
      <c r="F1131" s="44"/>
      <c r="G1131" s="34"/>
      <c r="H1131" s="71"/>
    </row>
    <row r="1132" spans="1:8" x14ac:dyDescent="0.2">
      <c r="A1132" s="77"/>
      <c r="B1132" s="43"/>
      <c r="C1132" s="43"/>
      <c r="D1132" s="66"/>
      <c r="E1132" s="44"/>
      <c r="F1132" s="44"/>
      <c r="G1132" s="34"/>
      <c r="H1132" s="71"/>
    </row>
    <row r="1133" spans="1:8" x14ac:dyDescent="0.2">
      <c r="A1133" s="77"/>
      <c r="B1133" s="43"/>
      <c r="C1133" s="43"/>
      <c r="D1133" s="66"/>
      <c r="E1133" s="44"/>
      <c r="F1133" s="44"/>
      <c r="G1133" s="34"/>
      <c r="H1133" s="71"/>
    </row>
    <row r="1134" spans="1:8" x14ac:dyDescent="0.2">
      <c r="A1134" s="77"/>
      <c r="B1134" s="43"/>
      <c r="C1134" s="43"/>
      <c r="D1134" s="66"/>
      <c r="E1134" s="44"/>
      <c r="F1134" s="44"/>
      <c r="G1134" s="34"/>
      <c r="H1134" s="71"/>
    </row>
    <row r="1135" spans="1:8" x14ac:dyDescent="0.2">
      <c r="A1135" s="77"/>
      <c r="B1135" s="43"/>
      <c r="C1135" s="43"/>
      <c r="D1135" s="66"/>
      <c r="E1135" s="44"/>
      <c r="F1135" s="44"/>
      <c r="G1135" s="34"/>
      <c r="H1135" s="71"/>
    </row>
    <row r="1136" spans="1:8" x14ac:dyDescent="0.2">
      <c r="A1136" s="77"/>
      <c r="B1136" s="43"/>
      <c r="C1136" s="43"/>
      <c r="D1136" s="43"/>
      <c r="E1136" s="43"/>
      <c r="F1136" s="43"/>
      <c r="G1136" s="34"/>
      <c r="H1136" s="71"/>
    </row>
    <row r="1137" spans="1:8" x14ac:dyDescent="0.2">
      <c r="A1137" s="77"/>
      <c r="B1137" s="43"/>
      <c r="C1137" s="43"/>
      <c r="D1137" s="43"/>
      <c r="E1137" s="43"/>
      <c r="F1137" s="43"/>
      <c r="G1137" s="34"/>
      <c r="H1137" s="71"/>
    </row>
  </sheetData>
  <sheetProtection algorithmName="SHA-512" hashValue="XHiELIAE4xhstviPu9bDvfcZoZMUKWkBLvOgSFeRkiQ5E9/jFhpU9eHlsOTY6CQHJwiVWeZvFZ9mV7OWgRFtLQ==" saltValue="rA4h2d60c9R8La1Jy2HvEA==" spinCount="100000" sheet="1" objects="1" scenarios="1" formatColumns="0" autoFilter="0"/>
  <autoFilter ref="A2:K587"/>
  <mergeCells count="4">
    <mergeCell ref="A1:K1"/>
    <mergeCell ref="A591:K591"/>
    <mergeCell ref="A592:K592"/>
    <mergeCell ref="A593:K59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L1113"/>
  <sheetViews>
    <sheetView showGridLines="0" rightToLeft="1" zoomScale="90" zoomScaleNormal="90" workbookViewId="0">
      <selection activeCell="K3" sqref="K3"/>
    </sheetView>
  </sheetViews>
  <sheetFormatPr defaultColWidth="9.140625" defaultRowHeight="14.25" x14ac:dyDescent="0.2"/>
  <cols>
    <col min="1" max="1" width="9.140625" style="25"/>
    <col min="2" max="2" width="12.140625" style="37" customWidth="1"/>
    <col min="3" max="3" width="13.5703125" style="37" customWidth="1"/>
    <col min="4" max="4" width="15.7109375" style="37" bestFit="1" customWidth="1"/>
    <col min="5" max="5" width="31.7109375" style="37" customWidth="1"/>
    <col min="6" max="6" width="37.42578125" style="37" customWidth="1"/>
    <col min="7" max="7" width="30.140625" style="37" customWidth="1"/>
    <col min="8" max="8" width="9.42578125" style="37" customWidth="1"/>
    <col min="9" max="9" width="15.7109375" style="37" customWidth="1"/>
    <col min="10" max="10" width="9.140625" style="25"/>
    <col min="11" max="11" width="13.140625" style="25" customWidth="1"/>
    <col min="12" max="12" width="12.140625" style="25" customWidth="1"/>
    <col min="13" max="16384" width="9.140625" style="25"/>
  </cols>
  <sheetData>
    <row r="1" spans="1:12" ht="79.5" customHeight="1" thickBot="1" x14ac:dyDescent="0.25">
      <c r="A1" s="321" t="s">
        <v>1266</v>
      </c>
      <c r="B1" s="321"/>
      <c r="C1" s="321"/>
      <c r="D1" s="321"/>
      <c r="E1" s="321"/>
      <c r="F1" s="321"/>
      <c r="G1" s="321"/>
      <c r="H1" s="321"/>
      <c r="I1" s="321"/>
      <c r="J1" s="321"/>
      <c r="K1" s="321"/>
      <c r="L1" s="321"/>
    </row>
    <row r="2" spans="1:12" ht="75.75" thickBot="1" x14ac:dyDescent="0.25">
      <c r="A2" s="2" t="s">
        <v>1296</v>
      </c>
      <c r="B2" s="2" t="s">
        <v>86</v>
      </c>
      <c r="C2" s="3" t="s">
        <v>85</v>
      </c>
      <c r="D2" s="3" t="s">
        <v>84</v>
      </c>
      <c r="E2" s="2" t="s">
        <v>1166</v>
      </c>
      <c r="F2" s="2" t="s">
        <v>112</v>
      </c>
      <c r="G2" s="48" t="s">
        <v>1167</v>
      </c>
      <c r="H2" s="2" t="s">
        <v>113</v>
      </c>
      <c r="I2" s="3" t="s">
        <v>1174</v>
      </c>
      <c r="J2" s="295" t="s">
        <v>1449</v>
      </c>
      <c r="K2" s="299" t="s">
        <v>1448</v>
      </c>
      <c r="L2" s="300" t="s">
        <v>1450</v>
      </c>
    </row>
    <row r="3" spans="1:12" ht="57" x14ac:dyDescent="0.2">
      <c r="A3" s="236">
        <v>1</v>
      </c>
      <c r="B3" s="95" t="str">
        <f>VLOOKUP(A3,'מכרז- רפרנס מלא'!$A$4:$J$561,2,0)</f>
        <v>כלי כתיבה</v>
      </c>
      <c r="C3" s="95" t="str">
        <f>VLOOKUP(A3,'מכרז- רפרנס מלא'!$A$4:$J$561,3,0)</f>
        <v>עטים</v>
      </c>
      <c r="D3" s="57" t="str">
        <f>VLOOKUP(A3,'מכרז- רפרנס מלא'!$A$4:$J$561,4,0)</f>
        <v>עטים</v>
      </c>
      <c r="E3" s="57" t="str">
        <f>VLOOKUP(A3,'מכרז- רפרנס מלא'!$A$4:$J$561,6,0)</f>
        <v>עט רולר V5 /V7 בצבעים שונים</v>
      </c>
      <c r="F3" s="57" t="str">
        <f>VLOOKUP(A3,'מכרז- רפרנס מלא'!$A$4:$J$561,7,0)</f>
        <v>עט רולר עם ראש סיכה 0.7 /0.5 מ"מ, עם מכסה ותפס לבגד, דיו ג'ל או הזרקת דיו מיוחדת, כתיבה לפחות 2000 מטר, מגוון צבעים.</v>
      </c>
      <c r="G3" s="57" t="str">
        <f>VLOOKUP(A3,'מכרז- רפרנס מלא'!$A$4:$J$561,8,0)</f>
        <v xml:space="preserve">סטביליו, ארטליין, שטדלר, שניידר,פליקן, פילוט,פנטל,זברה,סטנפורד מיצובישי </v>
      </c>
      <c r="H3" s="57" t="str">
        <f>VLOOKUP(A3,'מכרז- רפרנס מלא'!$A$4:$J$561,9,0)</f>
        <v>יח</v>
      </c>
      <c r="I3" s="150">
        <f>VLOOKUP(A3,'מכרז- רפרנס מלא'!$A$4:$J$561,5,0)</f>
        <v>1.4999999999999999E-2</v>
      </c>
      <c r="J3" s="296"/>
      <c r="K3" s="241"/>
      <c r="L3" s="242"/>
    </row>
    <row r="4" spans="1:12" ht="57" x14ac:dyDescent="0.2">
      <c r="A4" s="236">
        <v>2</v>
      </c>
      <c r="B4" s="95" t="str">
        <f>VLOOKUP(A4,'מכרז- רפרנס מלא'!$A$4:$J$561,2,0)</f>
        <v>כלי כתיבה</v>
      </c>
      <c r="C4" s="95" t="str">
        <f>VLOOKUP(A4,'מכרז- רפרנס מלא'!$A$4:$J$561,3,0)</f>
        <v>עטים</v>
      </c>
      <c r="D4" s="57" t="str">
        <f>VLOOKUP(A4,'מכרז- רפרנס מלא'!$A$4:$J$561,4,0)</f>
        <v>עטים</v>
      </c>
      <c r="E4" s="57" t="str">
        <f>VLOOKUP(A4,'מכרז- רפרנס מלא'!$A$4:$J$561,6,0)</f>
        <v>עט רולר 0.4  מ"מ בצבעים שונים</v>
      </c>
      <c r="F4" s="57" t="str">
        <f>VLOOKUP(A4,'מכרז- רפרנס מלא'!$A$4:$J$561,7,0)</f>
        <v>עט רולר עם ראש סיכה 0.4 מ"מ, עם מכסה ותפס לבגד, דיו ג'ל או הזרקת דיו מיוחדת, כתיבה לפחות 2000 מטר, מגוון צבעים.</v>
      </c>
      <c r="G4" s="57" t="str">
        <f>VLOOKUP(A4,'מכרז- רפרנס מלא'!$A$4:$J$561,8,0)</f>
        <v xml:space="preserve">סטביליו, ארטליין, שטדלר, שניידר,פליקן, פילוט,פנטל,זברה,סטנפורד מיצובישי </v>
      </c>
      <c r="H4" s="57" t="str">
        <f>VLOOKUP(A4,'מכרז- רפרנס מלא'!$A$4:$J$561,9,0)</f>
        <v>יח</v>
      </c>
      <c r="I4" s="150">
        <f>VLOOKUP(A4,'מכרז- רפרנס מלא'!$A$4:$J$561,5,0)</f>
        <v>1.4999999999999999E-2</v>
      </c>
      <c r="J4" s="297"/>
      <c r="K4" s="243"/>
      <c r="L4" s="244"/>
    </row>
    <row r="5" spans="1:12" ht="57" x14ac:dyDescent="0.2">
      <c r="A5" s="236">
        <v>3</v>
      </c>
      <c r="B5" s="95" t="str">
        <f>VLOOKUP(A5,'מכרז- רפרנס מלא'!$A$4:$J$561,2,0)</f>
        <v>כלי כתיבה</v>
      </c>
      <c r="C5" s="95" t="str">
        <f>VLOOKUP(A5,'מכרז- רפרנס מלא'!$A$4:$J$561,3,0)</f>
        <v>עטים</v>
      </c>
      <c r="D5" s="57" t="str">
        <f>VLOOKUP(A5,'מכרז- רפרנס מלא'!$A$4:$J$561,4,0)</f>
        <v>עטים</v>
      </c>
      <c r="E5" s="57" t="str">
        <f>VLOOKUP(A5,'מכרז- רפרנס מלא'!$A$4:$J$561,6,0)</f>
        <v xml:space="preserve">עט כדורי ג'ל 0.7/0.5 </v>
      </c>
      <c r="F5" s="57" t="str">
        <f>VLOOKUP(A5,'מכרז- רפרנס מלא'!$A$4:$J$561,7,0)</f>
        <v>עט  דיו ג'ל על בסיס שומני, ראש סיכה או ראש קונוס, עם לחצן ומילוי מתחלף, אינו דולף , עובי  ראש 0.5 /0.7 מ"מ , כתיבה לפחות 2000 מטר.</v>
      </c>
      <c r="G5" s="57" t="str">
        <f>VLOOKUP(A5,'מכרז- רפרנס מלא'!$A$4:$J$561,8,0)</f>
        <v xml:space="preserve">סטביליו, ארטליין, שטדלר, שניידר,פליקן, פילוט,פנטל,זברה,סטנפורד מיצובישי </v>
      </c>
      <c r="H5" s="57" t="str">
        <f>VLOOKUP(A5,'מכרז- רפרנס מלא'!$A$4:$J$561,9,0)</f>
        <v>יח</v>
      </c>
      <c r="I5" s="150">
        <f>VLOOKUP(A5,'מכרז- רפרנס מלא'!$A$4:$J$561,5,0)</f>
        <v>1.4999999999999999E-2</v>
      </c>
      <c r="J5" s="297"/>
      <c r="K5" s="243"/>
      <c r="L5" s="244"/>
    </row>
    <row r="6" spans="1:12" ht="57" x14ac:dyDescent="0.2">
      <c r="A6" s="236">
        <v>4</v>
      </c>
      <c r="B6" s="95" t="str">
        <f>VLOOKUP(A6,'מכרז- רפרנס מלא'!$A$4:$J$561,2,0)</f>
        <v>כלי כתיבה</v>
      </c>
      <c r="C6" s="95" t="str">
        <f>VLOOKUP(A6,'מכרז- רפרנס מלא'!$A$4:$J$561,3,0)</f>
        <v>עטים</v>
      </c>
      <c r="D6" s="57" t="str">
        <f>VLOOKUP(A6,'מכרז- רפרנס מלא'!$A$4:$J$561,4,0)</f>
        <v>עטים</v>
      </c>
      <c r="E6" s="57" t="str">
        <f>VLOOKUP(A6,'מכרז- רפרנס מלא'!$A$4:$J$561,6,0)</f>
        <v xml:space="preserve">עט כדורי חד פעמי, </v>
      </c>
      <c r="F6" s="57" t="str">
        <f>VLOOKUP(A6,'מכרז- רפרנס מלא'!$A$4:$J$561,7,0)</f>
        <v>עט כדורי חד פעמי, ראש מתכת , גוף שקוף, צבעים שונים.</v>
      </c>
      <c r="G6" s="57" t="str">
        <f>VLOOKUP(A6,'מכרז- רפרנס מלא'!$A$4:$J$561,8,0)</f>
        <v>סטביליו, ארטליין, שטדלר, שניידר,פליקן, פילוט,פנטל,זברה,סטנפורד מיצובישי ביק</v>
      </c>
      <c r="H6" s="57" t="str">
        <f>VLOOKUP(A6,'מכרז- רפרנס מלא'!$A$4:$J$561,9,0)</f>
        <v>יח</v>
      </c>
      <c r="I6" s="150">
        <f>VLOOKUP(A6,'מכרז- רפרנס מלא'!$A$4:$J$561,5,0)</f>
        <v>1.4999999999999999E-2</v>
      </c>
      <c r="J6" s="297"/>
      <c r="K6" s="243"/>
      <c r="L6" s="244"/>
    </row>
    <row r="7" spans="1:12" ht="57" x14ac:dyDescent="0.2">
      <c r="A7" s="236">
        <v>5</v>
      </c>
      <c r="B7" s="95" t="str">
        <f>VLOOKUP(A7,'מכרז- רפרנס מלא'!$A$4:$J$561,2,0)</f>
        <v>כלי כתיבה</v>
      </c>
      <c r="C7" s="95" t="str">
        <f>VLOOKUP(A7,'מכרז- רפרנס מלא'!$A$4:$J$561,3,0)</f>
        <v>עטים</v>
      </c>
      <c r="D7" s="57" t="str">
        <f>VLOOKUP(A7,'מכרז- רפרנס מלא'!$A$4:$J$561,4,0)</f>
        <v>עטים</v>
      </c>
      <c r="E7" s="57" t="str">
        <f>VLOOKUP(A7,'מכרז- רפרנס מלא'!$A$4:$J$561,6,0)</f>
        <v>עט כדורי חד פעמי, מגומם</v>
      </c>
      <c r="F7" s="57" t="str">
        <f>VLOOKUP(A7,'מכרז- רפרנס מלא'!$A$4:$J$561,7,0)</f>
        <v>עט כדורי חד פעמי, מגומם, בעל אחיזה נוחה, גוף שקוף, ראש מתכת, מגוון צבעים, עוביי קו שונים (0.5, 0.7, 1.0)  על בסיס דיו שומני.</v>
      </c>
      <c r="G7" s="57" t="str">
        <f>VLOOKUP(A7,'מכרז- רפרנס מלא'!$A$4:$J$561,8,0)</f>
        <v>סטביליו, ארטליין, שטדלר, שניידר,פליקן, פילוט,פנטל,זברה,סטנפורד מיצובישי ביק</v>
      </c>
      <c r="H7" s="57" t="str">
        <f>VLOOKUP(A7,'מכרז- רפרנס מלא'!$A$4:$J$561,9,0)</f>
        <v>יח</v>
      </c>
      <c r="I7" s="150">
        <f>VLOOKUP(A7,'מכרז- רפרנס מלא'!$A$4:$J$561,5,0)</f>
        <v>1.4999999999999999E-2</v>
      </c>
      <c r="J7" s="297"/>
      <c r="K7" s="243"/>
      <c r="L7" s="244"/>
    </row>
    <row r="8" spans="1:12" ht="28.5" x14ac:dyDescent="0.2">
      <c r="A8" s="236">
        <v>6</v>
      </c>
      <c r="B8" s="95" t="str">
        <f>VLOOKUP(A8,'מכרז- רפרנס מלא'!$A$4:$J$561,2,0)</f>
        <v>כלי כתיבה</v>
      </c>
      <c r="C8" s="95" t="str">
        <f>VLOOKUP(A8,'מכרז- רפרנס מלא'!$A$4:$J$561,3,0)</f>
        <v>עטים</v>
      </c>
      <c r="D8" s="57" t="str">
        <f>VLOOKUP(A8,'מכרז- רפרנס מלא'!$A$4:$J$561,4,0)</f>
        <v>עטים</v>
      </c>
      <c r="E8" s="57" t="str">
        <f>VLOOKUP(A8,'מכרז- רפרנס מלא'!$A$4:$J$561,6,0)</f>
        <v>עט כדורי פרקר PARKER</v>
      </c>
      <c r="F8" s="57" t="str">
        <f>VLOOKUP(A8,'מכרז- רפרנס מלא'!$A$4:$J$561,7,0)</f>
        <v>עט כדורי פרקר PARKER T-BALL חצי מתכתי /חצי פלסטיק.</v>
      </c>
      <c r="G8" s="57" t="str">
        <f>VLOOKUP(A8,'מכרז- רפרנס מלא'!$A$4:$J$561,8,0)</f>
        <v>פרקר</v>
      </c>
      <c r="H8" s="57" t="str">
        <f>VLOOKUP(A8,'מכרז- רפרנס מלא'!$A$4:$J$561,9,0)</f>
        <v>יח</v>
      </c>
      <c r="I8" s="150">
        <f>VLOOKUP(A8,'מכרז- רפרנס מלא'!$A$4:$J$561,5,0)</f>
        <v>1.4999999999999999E-2</v>
      </c>
      <c r="J8" s="297"/>
      <c r="K8" s="243"/>
      <c r="L8" s="244"/>
    </row>
    <row r="9" spans="1:12" ht="28.5" x14ac:dyDescent="0.2">
      <c r="A9" s="236">
        <v>7</v>
      </c>
      <c r="B9" s="95" t="str">
        <f>VLOOKUP(A9,'מכרז- רפרנס מלא'!$A$4:$J$561,2,0)</f>
        <v>כלי כתיבה</v>
      </c>
      <c r="C9" s="95" t="str">
        <f>VLOOKUP(A9,'מכרז- רפרנס מלא'!$A$4:$J$561,3,0)</f>
        <v>עטים</v>
      </c>
      <c r="D9" s="57" t="str">
        <f>VLOOKUP(A9,'מכרז- רפרנס מלא'!$A$4:$J$561,4,0)</f>
        <v>עטים</v>
      </c>
      <c r="E9" s="57" t="str">
        <f>VLOOKUP(A9,'מכרז- רפרנס מלא'!$A$4:$J$561,6,0)</f>
        <v>מילוי רפיל כדורי לעט פרקר PARKER</v>
      </c>
      <c r="F9" s="57" t="str">
        <f>VLOOKUP(A9,'מכרז- רפרנס מלא'!$A$4:$J$561,7,0)</f>
        <v>מילוי רפיל כדורי לעט פרקר PARKER במגוון צבעים עוביי קו שונים</v>
      </c>
      <c r="G9" s="57" t="str">
        <f>VLOOKUP(A9,'מכרז- רפרנס מלא'!$A$4:$J$561,8,0)</f>
        <v>פרקר</v>
      </c>
      <c r="H9" s="57" t="str">
        <f>VLOOKUP(A9,'מכרז- רפרנס מלא'!$A$4:$J$561,9,0)</f>
        <v>יח</v>
      </c>
      <c r="I9" s="150">
        <f>VLOOKUP(A9,'מכרז- רפרנס מלא'!$A$4:$J$561,5,0)</f>
        <v>1.4999999999999999E-2</v>
      </c>
      <c r="J9" s="297"/>
      <c r="K9" s="243"/>
      <c r="L9" s="244"/>
    </row>
    <row r="10" spans="1:12" ht="42.75" x14ac:dyDescent="0.2">
      <c r="A10" s="236">
        <v>8</v>
      </c>
      <c r="B10" s="95" t="str">
        <f>VLOOKUP(A10,'מכרז- רפרנס מלא'!$A$4:$J$561,2,0)</f>
        <v>כלי כתיבה</v>
      </c>
      <c r="C10" s="95" t="str">
        <f>VLOOKUP(A10,'מכרז- רפרנס מלא'!$A$4:$J$561,3,0)</f>
        <v>עטים</v>
      </c>
      <c r="D10" s="57" t="str">
        <f>VLOOKUP(A10,'מכרז- רפרנס מלא'!$A$4:$J$561,4,0)</f>
        <v>עטים</v>
      </c>
      <c r="E10" s="57" t="str">
        <f>VLOOKUP(A10,'מכרז- רפרנס מלא'!$A$4:$J$561,6,0)</f>
        <v>עט מציין לייזר להרצאות</v>
      </c>
      <c r="F10" s="57" t="str">
        <f>VLOOKUP(A10,'מכרז- רפרנס מלא'!$A$4:$J$561,7,0)</f>
        <v xml:space="preserve">עט מציין נקודות לייזר למרחק לסימון והדרכה מופעל על סוללות (כלולות) , צבע כסף כולל קופסת מתכת </v>
      </c>
      <c r="G10" s="57">
        <f>VLOOKUP(A10,'מכרז- רפרנס מלא'!$A$4:$J$561,8,0)</f>
        <v>0</v>
      </c>
      <c r="H10" s="57" t="str">
        <f>VLOOKUP(A10,'מכרז- רפרנס מלא'!$A$4:$J$561,9,0)</f>
        <v>יח</v>
      </c>
      <c r="I10" s="150">
        <f>VLOOKUP(A10,'מכרז- רפרנס מלא'!$A$4:$J$561,5,0)</f>
        <v>1.4999999999999999E-2</v>
      </c>
      <c r="J10" s="297"/>
      <c r="K10" s="243"/>
      <c r="L10" s="244"/>
    </row>
    <row r="11" spans="1:12" ht="42.75" x14ac:dyDescent="0.2">
      <c r="A11" s="236">
        <v>9</v>
      </c>
      <c r="B11" s="95" t="str">
        <f>VLOOKUP(A11,'מכרז- רפרנס מלא'!$A$4:$J$561,2,0)</f>
        <v>כלי כתיבה</v>
      </c>
      <c r="C11" s="95" t="str">
        <f>VLOOKUP(A11,'מכרז- רפרנס מלא'!$A$4:$J$561,3,0)</f>
        <v>עטים</v>
      </c>
      <c r="D11" s="57" t="str">
        <f>VLOOKUP(A11,'מכרז- רפרנס מלא'!$A$4:$J$561,4,0)</f>
        <v>עטים</v>
      </c>
      <c r="E11" s="57" t="str">
        <f>VLOOKUP(A11,'מכרז- רפרנס מלא'!$A$4:$J$561,6,0)</f>
        <v>עט דלפק עם בסיס</v>
      </c>
      <c r="F11" s="57" t="str">
        <f>VLOOKUP(A11,'מכרז- רפרנס מלא'!$A$4:$J$561,7,0)</f>
        <v>עט לדלפק עם בסיס כבד רחב ודביק בתוכו עומד עט כדורי שרשרת מפלסטיק מתחברת לבסיס ושומרת העט מגניבות</v>
      </c>
      <c r="G11" s="57">
        <f>VLOOKUP(A11,'מכרז- רפרנס מלא'!$A$4:$J$561,8,0)</f>
        <v>0</v>
      </c>
      <c r="H11" s="57" t="str">
        <f>VLOOKUP(A11,'מכרז- רפרנס מלא'!$A$4:$J$561,9,0)</f>
        <v>יח</v>
      </c>
      <c r="I11" s="150">
        <f>VLOOKUP(A11,'מכרז- רפרנס מלא'!$A$4:$J$561,5,0)</f>
        <v>1.4999999999999999E-2</v>
      </c>
      <c r="J11" s="297"/>
      <c r="K11" s="243"/>
      <c r="L11" s="244"/>
    </row>
    <row r="12" spans="1:12" ht="57" x14ac:dyDescent="0.2">
      <c r="A12" s="236">
        <v>10</v>
      </c>
      <c r="B12" s="95" t="str">
        <f>VLOOKUP(A12,'מכרז- רפרנס מלא'!$A$4:$J$561,2,0)</f>
        <v>כלי כתיבה</v>
      </c>
      <c r="C12" s="95" t="str">
        <f>VLOOKUP(A12,'מכרז- רפרנס מלא'!$A$4:$J$561,3,0)</f>
        <v>עטים</v>
      </c>
      <c r="D12" s="57" t="str">
        <f>VLOOKUP(A12,'מכרז- רפרנס מלא'!$A$4:$J$561,4,0)</f>
        <v>עטים</v>
      </c>
      <c r="E12" s="57" t="str">
        <f>VLOOKUP(A12,'מכרז- רפרנס מלא'!$A$4:$J$561,6,0)</f>
        <v>עט סימון דק 0.4 מ"מ</v>
      </c>
      <c r="F12" s="57" t="str">
        <f>VLOOKUP(A12,'מכרז- רפרנס מלא'!$A$4:$J$561,7,0)</f>
        <v>עטי סימון דקים, 0.4 מ"מ ראש לבד במגוון צבעים.</v>
      </c>
      <c r="G12" s="57" t="str">
        <f>VLOOKUP(A12,'מכרז- רפרנס מלא'!$A$4:$J$561,8,0)</f>
        <v>סטביליו, ארטליין, שטדלר, שניידר,פליקן, פילוט,פנטל,זברה,סטנפורד מיצובישי ביק</v>
      </c>
      <c r="H12" s="57" t="str">
        <f>VLOOKUP(A12,'מכרז- רפרנס מלא'!$A$4:$J$561,9,0)</f>
        <v>יח</v>
      </c>
      <c r="I12" s="150">
        <f>VLOOKUP(A12,'מכרז- רפרנס מלא'!$A$4:$J$561,5,0)</f>
        <v>1.4999999999999999E-2</v>
      </c>
      <c r="J12" s="297"/>
      <c r="K12" s="243"/>
      <c r="L12" s="244"/>
    </row>
    <row r="13" spans="1:12" ht="28.5" x14ac:dyDescent="0.2">
      <c r="A13" s="236">
        <v>11</v>
      </c>
      <c r="B13" s="95" t="str">
        <f>VLOOKUP(A13,'מכרז- רפרנס מלא'!$A$4:$J$561,2,0)</f>
        <v>כלי כתיבה</v>
      </c>
      <c r="C13" s="95" t="str">
        <f>VLOOKUP(A13,'מכרז- רפרנס מלא'!$A$4:$J$561,3,0)</f>
        <v>מגוון כלי כתיבה</v>
      </c>
      <c r="D13" s="57" t="str">
        <f>VLOOKUP(A13,'מכרז- רפרנס מלא'!$A$4:$J$561,4,0)</f>
        <v>אמצעי מחיקה</v>
      </c>
      <c r="E13" s="57" t="str">
        <f>VLOOKUP(A13,'מכרז- רפרנס מלא'!$A$4:$J$561,6,0)</f>
        <v>עט מחיקה רולר ראש מתכת</v>
      </c>
      <c r="F13" s="57" t="str">
        <f>VLOOKUP(A13,'מכרז- רפרנס מלא'!$A$4:$J$561,7,0)</f>
        <v>עט מחיקה עם ראש מתכת מלבני, על בסיס שומני , מתאים לכיסוי על כל סוגי החומרים.</v>
      </c>
      <c r="G13" s="57" t="str">
        <f>VLOOKUP(A13,'מכרז- רפרנס מלא'!$A$4:$J$561,8,0)</f>
        <v>פנטל ,קוברה, קראון ,UNI טיפקס</v>
      </c>
      <c r="H13" s="57" t="str">
        <f>VLOOKUP(A13,'מכרז- רפרנס מלא'!$A$4:$J$561,9,0)</f>
        <v>יח</v>
      </c>
      <c r="I13" s="150">
        <f>VLOOKUP(A13,'מכרז- רפרנס מלא'!$A$4:$J$561,5,0)</f>
        <v>1.0333333333333334E-3</v>
      </c>
      <c r="J13" s="297"/>
      <c r="K13" s="243"/>
      <c r="L13" s="244"/>
    </row>
    <row r="14" spans="1:12" ht="42.75" x14ac:dyDescent="0.2">
      <c r="A14" s="236">
        <v>12</v>
      </c>
      <c r="B14" s="95" t="str">
        <f>VLOOKUP(A14,'מכרז- רפרנס מלא'!$A$4:$J$561,2,0)</f>
        <v>כלי כתיבה</v>
      </c>
      <c r="C14" s="95" t="str">
        <f>VLOOKUP(A14,'מכרז- רפרנס מלא'!$A$4:$J$561,3,0)</f>
        <v>מגוון כלי כתיבה</v>
      </c>
      <c r="D14" s="57" t="str">
        <f>VLOOKUP(A14,'מכרז- רפרנס מלא'!$A$4:$J$561,4,0)</f>
        <v>אמצעי מחיקה</v>
      </c>
      <c r="E14" s="57" t="str">
        <f>VLOOKUP(A14,'מכרז- רפרנס מלא'!$A$4:$J$561,6,0)</f>
        <v>מחק שרטוט איכותי</v>
      </c>
      <c r="F14" s="57" t="str">
        <f>VLOOKUP(A14,'מכרז- רפרנס מלא'!$A$4:$J$561,7,0)</f>
        <v>מחק שרטוט איכותי לבן מוחק ביעילות עופרת פולימר/גרפיט.מחיקה ללא מריחות או השארת סימנים</v>
      </c>
      <c r="G14" s="57" t="str">
        <f>VLOOKUP(A14,'מכרז- רפרנס מלא'!$A$4:$J$561,8,0)</f>
        <v>שניידר שטדלר ארטליין קורס רוטרינג</v>
      </c>
      <c r="H14" s="57" t="str">
        <f>VLOOKUP(A14,'מכרז- רפרנס מלא'!$A$4:$J$561,9,0)</f>
        <v>יח'</v>
      </c>
      <c r="I14" s="150">
        <f>VLOOKUP(A14,'מכרז- רפרנס מלא'!$A$4:$J$561,5,0)</f>
        <v>1.0333333333333334E-3</v>
      </c>
      <c r="J14" s="297"/>
      <c r="K14" s="243"/>
      <c r="L14" s="244"/>
    </row>
    <row r="15" spans="1:12" ht="42.75" x14ac:dyDescent="0.2">
      <c r="A15" s="236">
        <v>13</v>
      </c>
      <c r="B15" s="95" t="str">
        <f>VLOOKUP(A15,'מכרז- רפרנס מלא'!$A$4:$J$561,2,0)</f>
        <v>כלי כתיבה</v>
      </c>
      <c r="C15" s="95" t="str">
        <f>VLOOKUP(A15,'מכרז- רפרנס מלא'!$A$4:$J$561,3,0)</f>
        <v>מגוון כלי כתיבה</v>
      </c>
      <c r="D15" s="57" t="str">
        <f>VLOOKUP(A15,'מכרז- רפרנס מלא'!$A$4:$J$561,4,0)</f>
        <v>אמצעי מחיקה</v>
      </c>
      <c r="E15" s="57" t="str">
        <f>VLOOKUP(A15,'מכרז- רפרנס מלא'!$A$4:$J$561,6,0)</f>
        <v>מחק  שרטוט איכותי - סט 30 יח'</v>
      </c>
      <c r="F15" s="57" t="str">
        <f>VLOOKUP(A15,'מכרז- רפרנס מלא'!$A$4:$J$561,7,0)</f>
        <v>מחק שרטוט איכותי לבן מוחק ביעילות עופרת פולימר/גרפיט.מחיקה ללא מריחות או השארת סימנים סט 30 יח'</v>
      </c>
      <c r="G15" s="57" t="str">
        <f>VLOOKUP(A15,'מכרז- רפרנס מלא'!$A$4:$J$561,8,0)</f>
        <v>שניידר שטדלר ארטליין קורס רוטרינג</v>
      </c>
      <c r="H15" s="57" t="str">
        <f>VLOOKUP(A15,'מכרז- רפרנס מלא'!$A$4:$J$561,9,0)</f>
        <v>סט</v>
      </c>
      <c r="I15" s="150">
        <f>VLOOKUP(A15,'מכרז- רפרנס מלא'!$A$4:$J$561,5,0)</f>
        <v>1.0333333333333334E-3</v>
      </c>
      <c r="J15" s="297"/>
      <c r="K15" s="243"/>
      <c r="L15" s="244"/>
    </row>
    <row r="16" spans="1:12" ht="42.75" x14ac:dyDescent="0.2">
      <c r="A16" s="236">
        <v>14</v>
      </c>
      <c r="B16" s="95" t="str">
        <f>VLOOKUP(A16,'מכרז- רפרנס מלא'!$A$4:$J$561,2,0)</f>
        <v>כלי כתיבה</v>
      </c>
      <c r="C16" s="95" t="str">
        <f>VLOOKUP(A16,'מכרז- רפרנס מלא'!$A$4:$J$561,3,0)</f>
        <v>מגוון כלי כתיבה</v>
      </c>
      <c r="D16" s="57" t="str">
        <f>VLOOKUP(A16,'מכרז- רפרנס מלא'!$A$4:$J$561,4,0)</f>
        <v>אמצעי מחיקה בבקבוק</v>
      </c>
      <c r="E16" s="57" t="str">
        <f>VLOOKUP(A16,'מכרז- רפרנס מלא'!$A$4:$J$561,6,0)</f>
        <v>נוזל מחיקה בקבוקון 20 מ"ל</v>
      </c>
      <c r="F16" s="57" t="str">
        <f>VLOOKUP(A16,'מכרז- רפרנס מלא'!$A$4:$J$561,7,0)</f>
        <v>נוזל מחיקה לבן על בסיס מים , לא רעיל , ידידותי לסביבה , ללא צורך בדילול,20 מ"ל בבקבוק</v>
      </c>
      <c r="G16" s="57" t="str">
        <f>VLOOKUP(A16,'מכרז- רפרנס מלא'!$A$4:$J$561,8,0)</f>
        <v>קורס , פליקן , טיפקס</v>
      </c>
      <c r="H16" s="57" t="str">
        <f>VLOOKUP(A16,'מכרז- רפרנס מלא'!$A$4:$J$561,9,0)</f>
        <v>בק</v>
      </c>
      <c r="I16" s="150">
        <f>VLOOKUP(A16,'מכרז- רפרנס מלא'!$A$4:$J$561,5,0)</f>
        <v>2.3E-3</v>
      </c>
      <c r="J16" s="297"/>
      <c r="K16" s="243"/>
      <c r="L16" s="244"/>
    </row>
    <row r="17" spans="1:12" ht="42.75" x14ac:dyDescent="0.2">
      <c r="A17" s="236">
        <v>15</v>
      </c>
      <c r="B17" s="95" t="str">
        <f>VLOOKUP(A17,'מכרז- רפרנס מלא'!$A$4:$J$561,2,0)</f>
        <v>כלי כתיבה</v>
      </c>
      <c r="C17" s="95" t="str">
        <f>VLOOKUP(A17,'מכרז- רפרנס מלא'!$A$4:$J$561,3,0)</f>
        <v>מגוון כלי כתיבה</v>
      </c>
      <c r="D17" s="57" t="str">
        <f>VLOOKUP(A17,'מכרז- רפרנס מלא'!$A$4:$J$561,4,0)</f>
        <v>אמצעי מחיקה בבקבוק</v>
      </c>
      <c r="E17" s="57" t="str">
        <f>VLOOKUP(A17,'מכרז- רפרנס מלא'!$A$4:$J$561,6,0)</f>
        <v>נוזל מחיקה בקבוקון 20 מ"ל מארז 12 יח'</v>
      </c>
      <c r="F17" s="57" t="str">
        <f>VLOOKUP(A17,'מכרז- רפרנס מלא'!$A$4:$J$561,7,0)</f>
        <v>סט נוזל מחיקה לבן על בסיס מים, לא רעיל, ידידותי לסביבה, ללא צורך בדילול,20  מ"ל בבקבוק. 12 בקבוקים בחבילה</v>
      </c>
      <c r="G17" s="57" t="str">
        <f>VLOOKUP(A17,'מכרז- רפרנס מלא'!$A$4:$J$561,8,0)</f>
        <v>קורס , פליקן , טיפקס</v>
      </c>
      <c r="H17" s="57" t="str">
        <f>VLOOKUP(A17,'מכרז- רפרנס מלא'!$A$4:$J$561,9,0)</f>
        <v>סט</v>
      </c>
      <c r="I17" s="150">
        <f>VLOOKUP(A17,'מכרז- רפרנס מלא'!$A$4:$J$561,5,0)</f>
        <v>2.3E-3</v>
      </c>
      <c r="J17" s="297"/>
      <c r="K17" s="243"/>
      <c r="L17" s="244"/>
    </row>
    <row r="18" spans="1:12" ht="28.5" x14ac:dyDescent="0.2">
      <c r="A18" s="236">
        <v>16</v>
      </c>
      <c r="B18" s="95" t="str">
        <f>VLOOKUP(A18,'מכרז- רפרנס מלא'!$A$4:$J$561,2,0)</f>
        <v>כלי כתיבה</v>
      </c>
      <c r="C18" s="95" t="str">
        <f>VLOOKUP(A18,'מכרז- רפרנס מלא'!$A$4:$J$561,3,0)</f>
        <v>מגוון כלי כתיבה</v>
      </c>
      <c r="D18" s="57" t="str">
        <f>VLOOKUP(A18,'מכרז- רפרנס מלא'!$A$4:$J$561,4,0)</f>
        <v>אמצעי מחיקה במתקן</v>
      </c>
      <c r="E18" s="57" t="str">
        <f>VLOOKUP(A18,'מכרז- רפרנס מלא'!$A$4:$J$561,6,0)</f>
        <v>מתקן מחיקה רולפיקס</v>
      </c>
      <c r="F18" s="57" t="str">
        <f>VLOOKUP(A18,'מכרז- רפרנס מלא'!$A$4:$J$561,7,0)</f>
        <v>מתקן מחיקה רולפיקס 5 מ' * 55 מ"מ</v>
      </c>
      <c r="G18" s="57" t="str">
        <f>VLOOKUP(A18,'מכרז- רפרנס מלא'!$A$4:$J$561,8,0)</f>
        <v>מיצ'ובושי קוברה, פליקן</v>
      </c>
      <c r="H18" s="57" t="str">
        <f>VLOOKUP(A18,'מכרז- רפרנס מלא'!$A$4:$J$561,9,0)</f>
        <v>יח</v>
      </c>
      <c r="I18" s="150">
        <f>VLOOKUP(A18,'מכרז- רפרנס מלא'!$A$4:$J$561,5,0)</f>
        <v>4.0000000000000002E-4</v>
      </c>
      <c r="J18" s="297"/>
      <c r="K18" s="243"/>
      <c r="L18" s="244"/>
    </row>
    <row r="19" spans="1:12" ht="57" x14ac:dyDescent="0.2">
      <c r="A19" s="236">
        <v>17</v>
      </c>
      <c r="B19" s="95" t="str">
        <f>VLOOKUP(A19,'מכרז- רפרנס מלא'!$A$4:$J$561,2,0)</f>
        <v>כלי כתיבה</v>
      </c>
      <c r="C19" s="95" t="str">
        <f>VLOOKUP(A19,'מכרז- רפרנס מלא'!$A$4:$J$561,3,0)</f>
        <v>מגוון כלי כתיבה</v>
      </c>
      <c r="D19" s="57" t="str">
        <f>VLOOKUP(A19,'מכרז- רפרנס מלא'!$A$4:$J$561,4,0)</f>
        <v>טושים ביחידות</v>
      </c>
      <c r="E19" s="57" t="str">
        <f>VLOOKUP(A19,'מכרז- רפרנס מלא'!$A$4:$J$561,6,0)</f>
        <v>טוש סימון להדגשה בצבעים שונים</v>
      </c>
      <c r="F19" s="57" t="str">
        <f>VLOOKUP(A19,'מכרז- רפרנס מלא'!$A$4:$J$561,7,0)</f>
        <v>טוש הדגשה, גוף שטוח, ראש אלכסוני (2-5 מ"מ), עומד בסטנדרט DRYSAFE, במגוון צבעים</v>
      </c>
      <c r="G19" s="57" t="str">
        <f>VLOOKUP(A19,'מכרז- רפרנס מלא'!$A$4:$J$561,8,0)</f>
        <v xml:space="preserve">סטביליו, ארטליין, שטדלר, שניידר,פליקן, פילוט,פנטל,זברה,סטנפורד מיצובישי </v>
      </c>
      <c r="H19" s="57" t="str">
        <f>VLOOKUP(A19,'מכרז- רפרנס מלא'!$A$4:$J$561,9,0)</f>
        <v>יח</v>
      </c>
      <c r="I19" s="150">
        <f>VLOOKUP(A19,'מכרז- רפרנס מלא'!$A$4:$J$561,5,0)</f>
        <v>5.0000000000000001E-3</v>
      </c>
      <c r="J19" s="297"/>
      <c r="K19" s="243"/>
      <c r="L19" s="244"/>
    </row>
    <row r="20" spans="1:12" ht="57" x14ac:dyDescent="0.2">
      <c r="A20" s="236">
        <v>18</v>
      </c>
      <c r="B20" s="95" t="str">
        <f>VLOOKUP(A20,'מכרז- רפרנס מלא'!$A$4:$J$561,2,0)</f>
        <v>כלי כתיבה</v>
      </c>
      <c r="C20" s="95" t="str">
        <f>VLOOKUP(A20,'מכרז- רפרנס מלא'!$A$4:$J$561,3,0)</f>
        <v>מגוון כלי כתיבה</v>
      </c>
      <c r="D20" s="57" t="str">
        <f>VLOOKUP(A20,'מכרז- רפרנס מלא'!$A$4:$J$561,4,0)</f>
        <v>טושים ביחידות</v>
      </c>
      <c r="E20" s="57" t="str">
        <f>VLOOKUP(A20,'מכרז- רפרנס מלא'!$A$4:$J$561,6,0)</f>
        <v>טוש סימון ללוח מחיק בצבעים שונים ראש עגול / שטוח</v>
      </c>
      <c r="F20" s="57" t="str">
        <f>VLOOKUP(A20,'מכרז- רפרנס מלא'!$A$4:$J$561,7,0)</f>
        <v xml:space="preserve">טוש סימון על בסיס יבש לכתיבה על לוח מחיק , נמחק בקלות מתאים ללוח מגנטי , ראש שטוח/עגול, בצבעים שונים. </v>
      </c>
      <c r="G20" s="57" t="str">
        <f>VLOOKUP(A20,'מכרז- רפרנס מלא'!$A$4:$J$561,8,0)</f>
        <v xml:space="preserve">סטביליו, ארטליין, שטדלר, שניידר,פליקן, פילוט,פנטל,זברה,סטנפורד מיצובישי </v>
      </c>
      <c r="H20" s="57" t="str">
        <f>VLOOKUP(A20,'מכרז- רפרנס מלא'!$A$4:$J$561,9,0)</f>
        <v>יח</v>
      </c>
      <c r="I20" s="150">
        <f>VLOOKUP(A20,'מכרז- רפרנס מלא'!$A$4:$J$561,5,0)</f>
        <v>5.0000000000000001E-3</v>
      </c>
      <c r="J20" s="297"/>
      <c r="K20" s="243"/>
      <c r="L20" s="244"/>
    </row>
    <row r="21" spans="1:12" ht="57" x14ac:dyDescent="0.2">
      <c r="A21" s="236">
        <v>19</v>
      </c>
      <c r="B21" s="95" t="str">
        <f>VLOOKUP(A21,'מכרז- רפרנס מלא'!$A$4:$J$561,2,0)</f>
        <v>כלי כתיבה</v>
      </c>
      <c r="C21" s="95" t="str">
        <f>VLOOKUP(A21,'מכרז- רפרנס מלא'!$A$4:$J$561,3,0)</f>
        <v>מגוון כלי כתיבה</v>
      </c>
      <c r="D21" s="57" t="str">
        <f>VLOOKUP(A21,'מכרז- רפרנס מלא'!$A$4:$J$561,4,0)</f>
        <v>טושים ביחידות</v>
      </c>
      <c r="E21" s="57" t="str">
        <f>VLOOKUP(A21,'מכרז- רפרנס מלא'!$A$4:$J$561,6,0)</f>
        <v>טוש סימון לשקפים ראש  XF /F /M בצבעים שונים</v>
      </c>
      <c r="F21" s="57" t="str">
        <f>VLOOKUP(A21,'מכרז- רפרנס מלא'!$A$4:$J$561,7,0)</f>
        <v xml:space="preserve">טוש  לכתיבה על שקפים בעובי ראש XF/F/M בסיס כוהל, מתאים לכתיבה על זכוכית ופלסטיק, מתייבש במהירות על המשטח, בצבעים שונים, </v>
      </c>
      <c r="G21" s="57" t="str">
        <f>VLOOKUP(A21,'מכרז- רפרנס מלא'!$A$4:$J$561,8,0)</f>
        <v xml:space="preserve">סטביליו, ארטליין, שטדלר, שניידר,פליקן, פילוט,פנטל,זברה,סטנפורד מיצובישי </v>
      </c>
      <c r="H21" s="57" t="str">
        <f>VLOOKUP(A21,'מכרז- רפרנס מלא'!$A$4:$J$561,9,0)</f>
        <v>יח</v>
      </c>
      <c r="I21" s="150">
        <f>VLOOKUP(A21,'מכרז- רפרנס מלא'!$A$4:$J$561,5,0)</f>
        <v>5.0000000000000001E-3</v>
      </c>
      <c r="J21" s="297"/>
      <c r="K21" s="243"/>
      <c r="L21" s="244"/>
    </row>
    <row r="22" spans="1:12" ht="57" x14ac:dyDescent="0.2">
      <c r="A22" s="236">
        <v>20</v>
      </c>
      <c r="B22" s="95" t="str">
        <f>VLOOKUP(A22,'מכרז- רפרנס מלא'!$A$4:$J$561,2,0)</f>
        <v>כלי כתיבה</v>
      </c>
      <c r="C22" s="95" t="str">
        <f>VLOOKUP(A22,'מכרז- רפרנס מלא'!$A$4:$J$561,3,0)</f>
        <v>מגוון כלי כתיבה</v>
      </c>
      <c r="D22" s="57" t="str">
        <f>VLOOKUP(A22,'מכרז- רפרנס מלא'!$A$4:$J$561,4,0)</f>
        <v>טושים ביחידות</v>
      </c>
      <c r="E22" s="57" t="str">
        <f>VLOOKUP(A22,'מכרז- רפרנס מלא'!$A$4:$J$561,6,0)</f>
        <v>טוש סימון עבה עובי 1.5 מ"מ 70/90 בצבעים שונים - גוף פלסטיק</v>
      </c>
      <c r="F22" s="57" t="str">
        <f>VLOOKUP(A22,'מכרז- רפרנס מלא'!$A$4:$J$561,7,0)</f>
        <v>טוש לבד פרמננטי , עובי ראש 1.5 מ"מ , מתאים לכתיבה על מגוון חומרים , עמיד במים , מילוי דיו שאינו מתייבש, צבעים שונים, ראש עגול/שטוח.</v>
      </c>
      <c r="G22" s="57" t="str">
        <f>VLOOKUP(A22,'מכרז- רפרנס מלא'!$A$4:$J$561,8,0)</f>
        <v xml:space="preserve">סטביליו, ארטליין, שטדלר, שניידר,פליקן, פילוט,פנטל,זברה,סטנפורד מיצובישי </v>
      </c>
      <c r="H22" s="57" t="str">
        <f>VLOOKUP(A22,'מכרז- רפרנס מלא'!$A$4:$J$561,9,0)</f>
        <v>יח</v>
      </c>
      <c r="I22" s="150">
        <f>VLOOKUP(A22,'מכרז- רפרנס מלא'!$A$4:$J$561,5,0)</f>
        <v>5.0000000000000001E-3</v>
      </c>
      <c r="J22" s="297"/>
      <c r="K22" s="243"/>
      <c r="L22" s="244"/>
    </row>
    <row r="23" spans="1:12" ht="57" x14ac:dyDescent="0.2">
      <c r="A23" s="236">
        <v>21</v>
      </c>
      <c r="B23" s="95" t="str">
        <f>VLOOKUP(A23,'מכרז- רפרנס מלא'!$A$4:$J$561,2,0)</f>
        <v>כלי כתיבה</v>
      </c>
      <c r="C23" s="95" t="str">
        <f>VLOOKUP(A23,'מכרז- רפרנס מלא'!$A$4:$J$561,3,0)</f>
        <v>מגוון כלי כתיבה</v>
      </c>
      <c r="D23" s="57" t="str">
        <f>VLOOKUP(A23,'מכרז- רפרנס מלא'!$A$4:$J$561,4,0)</f>
        <v>טושים ביחידות</v>
      </c>
      <c r="E23" s="57" t="str">
        <f>VLOOKUP(A23,'מכרז- רפרנס מלא'!$A$4:$J$561,6,0)</f>
        <v>טוש סימון לכביסה</v>
      </c>
      <c r="F23" s="57" t="str">
        <f>VLOOKUP(A23,'מכרז- רפרנס מלא'!$A$4:$J$561,7,0)</f>
        <v>טוש לורד דק במיוחד, עם ראש עגול,ניתן לכתיבה על שקפים ומדיה לצריבה ועל בדים ובגדים.אינו יורד לאחר כביסה. צבע שחור.</v>
      </c>
      <c r="G23" s="57" t="str">
        <f>VLOOKUP(A23,'מכרז- רפרנס מלא'!$A$4:$J$561,8,0)</f>
        <v xml:space="preserve">סטביליו, ארטליין, שטדלר, שניידר,פליקן, פילוט,פנטל,זברה,סטנפורד מיצובישי </v>
      </c>
      <c r="H23" s="57" t="str">
        <f>VLOOKUP(A23,'מכרז- רפרנס מלא'!$A$4:$J$561,9,0)</f>
        <v>יח</v>
      </c>
      <c r="I23" s="150">
        <f>VLOOKUP(A23,'מכרז- רפרנס מלא'!$A$4:$J$561,5,0)</f>
        <v>5.0000000000000001E-3</v>
      </c>
      <c r="J23" s="297"/>
      <c r="K23" s="243"/>
      <c r="L23" s="244"/>
    </row>
    <row r="24" spans="1:12" ht="28.5" x14ac:dyDescent="0.2">
      <c r="A24" s="236">
        <v>22</v>
      </c>
      <c r="B24" s="95" t="str">
        <f>VLOOKUP(A24,'מכרז- רפרנס מלא'!$A$4:$J$561,2,0)</f>
        <v>כלי כתיבה</v>
      </c>
      <c r="C24" s="95" t="str">
        <f>VLOOKUP(A24,'מכרז- רפרנס מלא'!$A$4:$J$561,3,0)</f>
        <v>מגוון כלי כתיבה</v>
      </c>
      <c r="D24" s="57" t="str">
        <f>VLOOKUP(A24,'מכרז- רפרנס מלא'!$A$4:$J$561,4,0)</f>
        <v>טושים ביחידות</v>
      </c>
      <c r="E24" s="57" t="str">
        <f>VLOOKUP(A24,'מכרז- רפרנס מלא'!$A$4:$J$561,6,0)</f>
        <v>עט לזיהוי שטרות מזויפים</v>
      </c>
      <c r="F24" s="57" t="str">
        <f>VLOOKUP(A24,'מכרז- רפרנס מלא'!$A$4:$J$561,7,0)</f>
        <v>טוש לזיהוי שטרות מזוייפים , מתאים לבדיקת כל סוגי השטרות כולל ארו ודולר .</v>
      </c>
      <c r="G24" s="57">
        <f>VLOOKUP(A24,'מכרז- רפרנס מלא'!$A$4:$J$561,8,0)</f>
        <v>0</v>
      </c>
      <c r="H24" s="57" t="str">
        <f>VLOOKUP(A24,'מכרז- רפרנס מלא'!$A$4:$J$561,9,0)</f>
        <v>יח</v>
      </c>
      <c r="I24" s="150">
        <f>VLOOKUP(A24,'מכרז- רפרנס מלא'!$A$4:$J$561,5,0)</f>
        <v>5.0000000000000001E-3</v>
      </c>
      <c r="J24" s="297"/>
      <c r="K24" s="243"/>
      <c r="L24" s="244"/>
    </row>
    <row r="25" spans="1:12" x14ac:dyDescent="0.2">
      <c r="A25" s="236">
        <v>23</v>
      </c>
      <c r="B25" s="95" t="str">
        <f>VLOOKUP(A25,'מכרז- רפרנס מלא'!$A$4:$J$561,2,0)</f>
        <v>כלי כתיבה</v>
      </c>
      <c r="C25" s="95" t="str">
        <f>VLOOKUP(A25,'מכרז- רפרנס מלא'!$A$4:$J$561,3,0)</f>
        <v>מגוון כלי כתיבה</v>
      </c>
      <c r="D25" s="57" t="str">
        <f>VLOOKUP(A25,'מכרז- רפרנס מלא'!$A$4:$J$561,4,0)</f>
        <v>טושים ביחידות</v>
      </c>
      <c r="E25" s="57" t="str">
        <f>VLOOKUP(A25,'מכרז- רפרנס מלא'!$A$4:$J$561,6,0)</f>
        <v>דיו לנומרטור 25 מ"ל</v>
      </c>
      <c r="F25" s="57" t="str">
        <f>VLOOKUP(A25,'מכרז- רפרנס מלא'!$A$4:$J$561,7,0)</f>
        <v xml:space="preserve"> דיו לנומרטור 25 מ"ל על בסיס שמן</v>
      </c>
      <c r="G25" s="57">
        <f>VLOOKUP(A25,'מכרז- רפרנס מלא'!$A$4:$J$561,8,0)</f>
        <v>0</v>
      </c>
      <c r="H25" s="57" t="str">
        <f>VLOOKUP(A25,'מכרז- רפרנס מלא'!$A$4:$J$561,9,0)</f>
        <v>יח</v>
      </c>
      <c r="I25" s="150">
        <f>VLOOKUP(A25,'מכרז- רפרנס מלא'!$A$4:$J$561,5,0)</f>
        <v>5.0000000000000001E-3</v>
      </c>
      <c r="J25" s="297"/>
      <c r="K25" s="243"/>
      <c r="L25" s="244"/>
    </row>
    <row r="26" spans="1:12" ht="57" x14ac:dyDescent="0.2">
      <c r="A26" s="236">
        <v>24</v>
      </c>
      <c r="B26" s="95" t="str">
        <f>VLOOKUP(A26,'מכרז- רפרנס מלא'!$A$4:$J$561,2,0)</f>
        <v>כלי כתיבה</v>
      </c>
      <c r="C26" s="95" t="str">
        <f>VLOOKUP(A26,'מכרז- רפרנס מלא'!$A$4:$J$561,3,0)</f>
        <v>מגוון כלי כתיבה</v>
      </c>
      <c r="D26" s="57" t="str">
        <f>VLOOKUP(A26,'מכרז- רפרנס מלא'!$A$4:$J$561,4,0)</f>
        <v>טושים ביחידות</v>
      </c>
      <c r="E26" s="57" t="str">
        <f>VLOOKUP(A26,'מכרז- רפרנס מלא'!$A$4:$J$561,6,0)</f>
        <v>טוש  70 צבעים שונים- גוף מתכת</v>
      </c>
      <c r="F26" s="57" t="str">
        <f>VLOOKUP(A26,'מכרז- רפרנס מלא'!$A$4:$J$561,7,0)</f>
        <v>טוש לבד פרמננטי , עובי ראש 1.5 מ"מ , מתאים לכתיבה על מגוון חומרים , עמיד במים , מילוי דיו שאינו מתייבש, צבעים שונים, ראש עגול/שטוח.</v>
      </c>
      <c r="G26" s="57" t="str">
        <f>VLOOKUP(A26,'מכרז- רפרנס מלא'!$A$4:$J$561,8,0)</f>
        <v xml:space="preserve">סטביליו, ארטליין, שטדלר, שניידר,פליקן, פילוט,פנטל,זברה,סטנפורד מיצובישי </v>
      </c>
      <c r="H26" s="57" t="str">
        <f>VLOOKUP(A26,'מכרז- רפרנס מלא'!$A$4:$J$561,9,0)</f>
        <v>יח'</v>
      </c>
      <c r="I26" s="150">
        <f>VLOOKUP(A26,'מכרז- רפרנס מלא'!$A$4:$J$561,5,0)</f>
        <v>5.0000000000000001E-3</v>
      </c>
      <c r="J26" s="297"/>
      <c r="K26" s="243"/>
      <c r="L26" s="244"/>
    </row>
    <row r="27" spans="1:12" ht="57" x14ac:dyDescent="0.2">
      <c r="A27" s="236">
        <v>25</v>
      </c>
      <c r="B27" s="95" t="str">
        <f>VLOOKUP(A27,'מכרז- רפרנס מלא'!$A$4:$J$561,2,0)</f>
        <v>כלי כתיבה</v>
      </c>
      <c r="C27" s="95" t="str">
        <f>VLOOKUP(A27,'מכרז- רפרנס מלא'!$A$4:$J$561,3,0)</f>
        <v>מגוון כלי כתיבה</v>
      </c>
      <c r="D27" s="57" t="str">
        <f>VLOOKUP(A27,'מכרז- רפרנס מלא'!$A$4:$J$561,4,0)</f>
        <v>טושים בסט</v>
      </c>
      <c r="E27" s="57" t="str">
        <f>VLOOKUP(A27,'מכרז- רפרנס מלא'!$A$4:$J$561,6,0)</f>
        <v xml:space="preserve"> סט 4 יחידות   טוש שקף   S / F / M  פרמננט בצבעים שונים</v>
      </c>
      <c r="F27" s="57" t="str">
        <f>VLOOKUP(A27,'מכרז- רפרנס מלא'!$A$4:$J$561,7,0)</f>
        <v>סט טוש לכתיבה על שקפים , בסיס כוהל פרמננטי, מתאים לכתיבה על לוח זכוכית ופלסטיק, מתייבש במהירות  על המשטח 4 צבעים בסט.</v>
      </c>
      <c r="G27" s="57" t="str">
        <f>VLOOKUP(A27,'מכרז- רפרנס מלא'!$A$4:$J$561,8,0)</f>
        <v xml:space="preserve">סטביליו, ארטליין, שטדלר, שניידר,פליקן, פילוט,פנטל,זברה,סטנפורד מיצובישי </v>
      </c>
      <c r="H27" s="57" t="str">
        <f>VLOOKUP(A27,'מכרז- רפרנס מלא'!$A$4:$J$561,9,0)</f>
        <v>סט</v>
      </c>
      <c r="I27" s="150">
        <f>VLOOKUP(A27,'מכרז- רפרנס מלא'!$A$4:$J$561,5,0)</f>
        <v>3.4200000000000003E-3</v>
      </c>
      <c r="J27" s="297"/>
      <c r="K27" s="243"/>
      <c r="L27" s="244"/>
    </row>
    <row r="28" spans="1:12" ht="57" x14ac:dyDescent="0.2">
      <c r="A28" s="236">
        <v>26</v>
      </c>
      <c r="B28" s="95" t="str">
        <f>VLOOKUP(A28,'מכרז- רפרנס מלא'!$A$4:$J$561,2,0)</f>
        <v>כלי כתיבה</v>
      </c>
      <c r="C28" s="95" t="str">
        <f>VLOOKUP(A28,'מכרז- רפרנס מלא'!$A$4:$J$561,3,0)</f>
        <v>מגוון כלי כתיבה</v>
      </c>
      <c r="D28" s="57" t="str">
        <f>VLOOKUP(A28,'מכרז- רפרנס מלא'!$A$4:$J$561,4,0)</f>
        <v>טושים בסט</v>
      </c>
      <c r="E28" s="57" t="str">
        <f>VLOOKUP(A28,'מכרז- רפרנס מלא'!$A$4:$J$561,6,0)</f>
        <v>סט 8 יחידות    טוש שקף   S / F / M פרמננט בצבעים שונים</v>
      </c>
      <c r="F28" s="57" t="str">
        <f>VLOOKUP(A28,'מכרז- רפרנס מלא'!$A$4:$J$561,7,0)</f>
        <v>סט טוש לכתיבה על שקפים, בסיס כוהל פרמננטי, מתאים לכתיבה על לוח זכוכית ופלסטיק, מתייבש במהירות על המשטח 8 צבעים בסט.</v>
      </c>
      <c r="G28" s="57" t="str">
        <f>VLOOKUP(A28,'מכרז- רפרנס מלא'!$A$4:$J$561,8,0)</f>
        <v xml:space="preserve">סטביליו, ארטליין, שטדלר, שניידר,פליקן, פילוט,פנטל,זברה,סטנפורד מיצובישי </v>
      </c>
      <c r="H28" s="57" t="str">
        <f>VLOOKUP(A28,'מכרז- רפרנס מלא'!$A$4:$J$561,9,0)</f>
        <v>סט</v>
      </c>
      <c r="I28" s="150">
        <f>VLOOKUP(A28,'מכרז- רפרנס מלא'!$A$4:$J$561,5,0)</f>
        <v>3.4200000000000003E-3</v>
      </c>
      <c r="J28" s="297"/>
      <c r="K28" s="243"/>
      <c r="L28" s="244"/>
    </row>
    <row r="29" spans="1:12" ht="57" x14ac:dyDescent="0.2">
      <c r="A29" s="236">
        <v>27</v>
      </c>
      <c r="B29" s="95" t="str">
        <f>VLOOKUP(A29,'מכרז- רפרנס מלא'!$A$4:$J$561,2,0)</f>
        <v>כלי כתיבה</v>
      </c>
      <c r="C29" s="95" t="str">
        <f>VLOOKUP(A29,'מכרז- רפרנס מלא'!$A$4:$J$561,3,0)</f>
        <v>מגוון כלי כתיבה</v>
      </c>
      <c r="D29" s="57" t="str">
        <f>VLOOKUP(A29,'מכרז- רפרנס מלא'!$A$4:$J$561,4,0)</f>
        <v>טושים בסט</v>
      </c>
      <c r="E29" s="57" t="str">
        <f>VLOOKUP(A29,'מכרז- רפרנס מלא'!$A$4:$J$561,6,0)</f>
        <v>סט אורגנייזר ללוח מחיק, 6 יחידות בצבעים שונים</v>
      </c>
      <c r="F29" s="57" t="str">
        <f>VLOOKUP(A29,'מכרז- רפרנס מלא'!$A$4:$J$561,7,0)</f>
        <v>סט טוש סימון מחיק +מחק על בסיס יבש, ראש עגול, מתאים ללוח מגנטי.</v>
      </c>
      <c r="G29" s="57" t="str">
        <f>VLOOKUP(A29,'מכרז- רפרנס מלא'!$A$4:$J$561,8,0)</f>
        <v xml:space="preserve">סטביליו, ארטליין, שטדלר, שניידר,פליקן, פילוט,פנטל,זברה,סטנפורד מיצובישי </v>
      </c>
      <c r="H29" s="57" t="str">
        <f>VLOOKUP(A29,'מכרז- רפרנס מלא'!$A$4:$J$561,9,0)</f>
        <v>סט</v>
      </c>
      <c r="I29" s="150">
        <f>VLOOKUP(A29,'מכרז- רפרנס מלא'!$A$4:$J$561,5,0)</f>
        <v>3.4200000000000003E-3</v>
      </c>
      <c r="J29" s="297"/>
      <c r="K29" s="243"/>
      <c r="L29" s="244"/>
    </row>
    <row r="30" spans="1:12" ht="57" x14ac:dyDescent="0.2">
      <c r="A30" s="236">
        <v>28</v>
      </c>
      <c r="B30" s="95" t="str">
        <f>VLOOKUP(A30,'מכרז- רפרנס מלא'!$A$4:$J$561,2,0)</f>
        <v>כלי כתיבה</v>
      </c>
      <c r="C30" s="95" t="str">
        <f>VLOOKUP(A30,'מכרז- רפרנס מלא'!$A$4:$J$561,3,0)</f>
        <v>מגוון כלי כתיבה</v>
      </c>
      <c r="D30" s="57" t="str">
        <f>VLOOKUP(A30,'מכרז- רפרנס מלא'!$A$4:$J$561,4,0)</f>
        <v>טושים בסט</v>
      </c>
      <c r="E30" s="57" t="str">
        <f>VLOOKUP(A30,'מכרז- רפרנס מלא'!$A$4:$J$561,6,0)</f>
        <v>סט טוש זוהר, 4 יחידות בצבעים שונים</v>
      </c>
      <c r="F30" s="57" t="str">
        <f>VLOOKUP(A30,'מכרז- רפרנס מלא'!$A$4:$J$561,7,0)</f>
        <v>טוש הדגשה, מתאים להדגשה על נייר קופי ופקס, גוף שטוח, ראש אלכסוני (2-5 מ"מ), עומד בסטנדטרט DRY SAFE, סט המורכב מ 4 צבעים שונים.</v>
      </c>
      <c r="G30" s="57" t="str">
        <f>VLOOKUP(A30,'מכרז- רפרנס מלא'!$A$4:$J$561,8,0)</f>
        <v xml:space="preserve">סטביליו, ארטליין, שטדלר, שניידר,פליקן, פילוט,פנטל,זברה,סטנפורד מיצובישי </v>
      </c>
      <c r="H30" s="57" t="str">
        <f>VLOOKUP(A30,'מכרז- רפרנס מלא'!$A$4:$J$561,9,0)</f>
        <v>סט</v>
      </c>
      <c r="I30" s="150">
        <f>VLOOKUP(A30,'מכרז- רפרנס מלא'!$A$4:$J$561,5,0)</f>
        <v>3.4200000000000003E-3</v>
      </c>
      <c r="J30" s="297"/>
      <c r="K30" s="243"/>
      <c r="L30" s="244"/>
    </row>
    <row r="31" spans="1:12" ht="57" x14ac:dyDescent="0.2">
      <c r="A31" s="236">
        <v>29</v>
      </c>
      <c r="B31" s="95" t="str">
        <f>VLOOKUP(A31,'מכרז- רפרנס מלא'!$A$4:$J$561,2,0)</f>
        <v>כלי כתיבה</v>
      </c>
      <c r="C31" s="95" t="str">
        <f>VLOOKUP(A31,'מכרז- רפרנס מלא'!$A$4:$J$561,3,0)</f>
        <v>מגוון כלי כתיבה</v>
      </c>
      <c r="D31" s="57" t="str">
        <f>VLOOKUP(A31,'מכרז- רפרנס מלא'!$A$4:$J$561,4,0)</f>
        <v>טושים בסט</v>
      </c>
      <c r="E31" s="57" t="str">
        <f>VLOOKUP(A31,'מכרז- רפרנס מלא'!$A$4:$J$561,6,0)</f>
        <v>סט טוש ללוח מחיק, 4 יחידות בצבעים שונים, ראש שטוח/עגול</v>
      </c>
      <c r="F31" s="57" t="str">
        <f>VLOOKUP(A31,'מכרז- רפרנס מלא'!$A$4:$J$561,7,0)</f>
        <v>טוש סימון על בסיס יבש לכתיבה על לוח מחיק, נמחק בקלות, מתאים ללוח מגנטי, ראש שטוח עבה, 4 צבעים בסט.</v>
      </c>
      <c r="G31" s="57" t="str">
        <f>VLOOKUP(A31,'מכרז- רפרנס מלא'!$A$4:$J$561,8,0)</f>
        <v xml:space="preserve">סטביליו, ארטליין, שטדלר, שניידר,פליקן, פילוט,פנטל,זברה,סטנפורד מיצובישי </v>
      </c>
      <c r="H31" s="57" t="str">
        <f>VLOOKUP(A31,'מכרז- רפרנס מלא'!$A$4:$J$561,9,0)</f>
        <v>סט</v>
      </c>
      <c r="I31" s="150">
        <f>VLOOKUP(A31,'מכרז- רפרנס מלא'!$A$4:$J$561,5,0)</f>
        <v>3.4200000000000003E-3</v>
      </c>
      <c r="J31" s="297"/>
      <c r="K31" s="243"/>
      <c r="L31" s="244"/>
    </row>
    <row r="32" spans="1:12" ht="42.75" x14ac:dyDescent="0.2">
      <c r="A32" s="236">
        <v>30</v>
      </c>
      <c r="B32" s="95" t="str">
        <f>VLOOKUP(A32,'מכרז- רפרנס מלא'!$A$4:$J$561,2,0)</f>
        <v>כלי כתיבה</v>
      </c>
      <c r="C32" s="95" t="str">
        <f>VLOOKUP(A32,'מכרז- רפרנס מלא'!$A$4:$J$561,3,0)</f>
        <v>מגוון כלי כתיבה</v>
      </c>
      <c r="D32" s="57" t="str">
        <f>VLOOKUP(A32,'מכרז- רפרנס מלא'!$A$4:$J$561,4,0)</f>
        <v>מחדדים</v>
      </c>
      <c r="E32" s="57" t="str">
        <f>VLOOKUP(A32,'מכרז- רפרנס מלא'!$A$4:$J$561,6,0)</f>
        <v>מחדד מתכת איכותי</v>
      </c>
      <c r="F32" s="57" t="str">
        <f>VLOOKUP(A32,'מכרז- רפרנס מלא'!$A$4:$J$561,7,0)</f>
        <v>מחדד קטן , גוף עשוי מתכת  אלומיניום- מגנזיום, להב ממתכת, מתאים  לחידוד  עפרונות בעלי  חתך גוף זויתי</v>
      </c>
      <c r="G32" s="57">
        <f>VLOOKUP(A32,'מכרז- רפרנס מלא'!$A$4:$J$561,8,0)</f>
        <v>0</v>
      </c>
      <c r="H32" s="57" t="str">
        <f>VLOOKUP(A32,'מכרז- רפרנס מלא'!$A$4:$J$561,9,0)</f>
        <v>יח</v>
      </c>
      <c r="I32" s="150">
        <f>VLOOKUP(A32,'מכרז- רפרנס מלא'!$A$4:$J$561,5,0)</f>
        <v>7.5000000000000002E-4</v>
      </c>
      <c r="J32" s="297"/>
      <c r="K32" s="243"/>
      <c r="L32" s="244"/>
    </row>
    <row r="33" spans="1:12" ht="71.25" x14ac:dyDescent="0.2">
      <c r="A33" s="236">
        <v>31</v>
      </c>
      <c r="B33" s="95" t="str">
        <f>VLOOKUP(A33,'מכרז- רפרנס מלא'!$A$4:$J$561,2,0)</f>
        <v>כלי כתיבה</v>
      </c>
      <c r="C33" s="95" t="str">
        <f>VLOOKUP(A33,'מכרז- רפרנס מלא'!$A$4:$J$561,3,0)</f>
        <v>מגוון כלי כתיבה</v>
      </c>
      <c r="D33" s="57" t="str">
        <f>VLOOKUP(A33,'מכרז- רפרנס מלא'!$A$4:$J$561,4,0)</f>
        <v>מחדדים</v>
      </c>
      <c r="E33" s="57" t="str">
        <f>VLOOKUP(A33,'מכרז- רפרנס מלא'!$A$4:$J$561,6,0)</f>
        <v>מחדד מתכת במיכל פלסטיק</v>
      </c>
      <c r="F33" s="57" t="str">
        <f>VLOOKUP(A33,'מכרז- רפרנס מלא'!$A$4:$J$561,7,0)</f>
        <v>מחדד במיכל פלסטיק שקוף לאיסוף פסולת העץ והעופרת. להב חזק ואיכותי לחידוד חד במיוחד. מתאים לעפרונות ועפרונות צבעוניים עד קוטר 8 מ"מ.
ניתן לפתיחה וריקון הפסולת בקלות.</v>
      </c>
      <c r="G33" s="57">
        <f>VLOOKUP(A33,'מכרז- רפרנס מלא'!$A$4:$J$561,8,0)</f>
        <v>0</v>
      </c>
      <c r="H33" s="57" t="str">
        <f>VLOOKUP(A33,'מכרז- רפרנס מלא'!$A$4:$J$561,9,0)</f>
        <v>יח</v>
      </c>
      <c r="I33" s="150">
        <f>VLOOKUP(A33,'מכרז- רפרנס מלא'!$A$4:$J$561,5,0)</f>
        <v>7.5000000000000002E-4</v>
      </c>
      <c r="J33" s="297"/>
      <c r="K33" s="243"/>
      <c r="L33" s="244"/>
    </row>
    <row r="34" spans="1:12" ht="42.75" x14ac:dyDescent="0.2">
      <c r="A34" s="236">
        <v>32</v>
      </c>
      <c r="B34" s="95" t="str">
        <f>VLOOKUP(A34,'מכרז- רפרנס מלא'!$A$4:$J$561,2,0)</f>
        <v>כלי כתיבה</v>
      </c>
      <c r="C34" s="95" t="str">
        <f>VLOOKUP(A34,'מכרז- רפרנס מלא'!$A$4:$J$561,3,0)</f>
        <v>מגוון כלי כתיבה</v>
      </c>
      <c r="D34" s="57" t="str">
        <f>VLOOKUP(A34,'מכרז- רפרנס מלא'!$A$4:$J$561,4,0)</f>
        <v>מחדדים</v>
      </c>
      <c r="E34" s="57" t="str">
        <f>VLOOKUP(A34,'מכרז- רפרנס מלא'!$A$4:$J$561,6,0)</f>
        <v>מחדד שולחני גוף מתכת</v>
      </c>
      <c r="F34" s="57" t="str">
        <f>VLOOKUP(A34,'מכרז- רפרנס מלא'!$A$4:$J$561,7,0)</f>
        <v>מכונת חידוד עפרונות שולחנית , תפס לשולחן עם קליפס ממתכת, גוף פלסטיק, מכלול מתכת</v>
      </c>
      <c r="G34" s="57">
        <f>VLOOKUP(A34,'מכרז- רפרנס מלא'!$A$4:$J$561,8,0)</f>
        <v>0</v>
      </c>
      <c r="H34" s="57" t="str">
        <f>VLOOKUP(A34,'מכרז- רפרנס מלא'!$A$4:$J$561,9,0)</f>
        <v>יח</v>
      </c>
      <c r="I34" s="150">
        <f>VLOOKUP(A34,'מכרז- רפרנס מלא'!$A$4:$J$561,5,0)</f>
        <v>7.5000000000000002E-4</v>
      </c>
      <c r="J34" s="297"/>
      <c r="K34" s="243"/>
      <c r="L34" s="244"/>
    </row>
    <row r="35" spans="1:12" ht="57" x14ac:dyDescent="0.2">
      <c r="A35" s="236">
        <v>33</v>
      </c>
      <c r="B35" s="95" t="str">
        <f>VLOOKUP(A35,'מכרז- רפרנס מלא'!$A$4:$J$561,2,0)</f>
        <v>כלי כתיבה</v>
      </c>
      <c r="C35" s="95" t="str">
        <f>VLOOKUP(A35,'מכרז- רפרנס מלא'!$A$4:$J$561,3,0)</f>
        <v>מגוון כלי כתיבה</v>
      </c>
      <c r="D35" s="57" t="str">
        <f>VLOOKUP(A35,'מכרז- רפרנס מלא'!$A$4:$J$561,4,0)</f>
        <v>מחדדים</v>
      </c>
      <c r="E35" s="57" t="str">
        <f>VLOOKUP(A35,'מכרז- רפרנס מלא'!$A$4:$J$561,6,0)</f>
        <v>מחדד שולחני חשמלי</v>
      </c>
      <c r="F35" s="57" t="str">
        <f>VLOOKUP(A35,'מכרז- רפרנס מלא'!$A$4:$J$561,7,0)</f>
        <v>מכונת חידוד  שולחנית חשמלית , גוף פלסטיק, מכלול מתכתי, מנגנון חשמלי מופעל ע"י סוללות AA (לא כלול) מיכל איסוף פסולת עיפרון</v>
      </c>
      <c r="G35" s="57">
        <f>VLOOKUP(A35,'מכרז- רפרנס מלא'!$A$4:$J$561,8,0)</f>
        <v>0</v>
      </c>
      <c r="H35" s="57" t="str">
        <f>VLOOKUP(A35,'מכרז- רפרנס מלא'!$A$4:$J$561,9,0)</f>
        <v>יח</v>
      </c>
      <c r="I35" s="150">
        <f>VLOOKUP(A35,'מכרז- רפרנס מלא'!$A$4:$J$561,5,0)</f>
        <v>7.5000000000000002E-4</v>
      </c>
      <c r="J35" s="297"/>
      <c r="K35" s="243"/>
      <c r="L35" s="244"/>
    </row>
    <row r="36" spans="1:12" ht="71.25" x14ac:dyDescent="0.2">
      <c r="A36" s="236">
        <v>34</v>
      </c>
      <c r="B36" s="95" t="str">
        <f>VLOOKUP(A36,'מכרז- רפרנס מלא'!$A$4:$J$561,2,0)</f>
        <v>כלי כתיבה</v>
      </c>
      <c r="C36" s="95" t="str">
        <f>VLOOKUP(A36,'מכרז- רפרנס מלא'!$A$4:$J$561,3,0)</f>
        <v>מגוון כלי כתיבה</v>
      </c>
      <c r="D36" s="57" t="str">
        <f>VLOOKUP(A36,'מכרז- רפרנס מלא'!$A$4:$J$561,4,0)</f>
        <v>מחק פחם</v>
      </c>
      <c r="E36" s="57" t="str">
        <f>VLOOKUP(A36,'מכרז- רפרנס מלא'!$A$4:$J$561,6,0)</f>
        <v>מחק פחם קטן</v>
      </c>
      <c r="F36" s="57" t="str">
        <f>VLOOKUP(A36,'מכרז- רפרנס מלא'!$A$4:$J$561,7,0)</f>
        <v>מחק פחם קטן מחק לתיקון ומחיקה של רישומי פחם סינטטי / טבעי.
כל מחק ארוז בעטיפה אישית ועשוי מחומרים מיוחדים לתיקון צבעי פחם
המחק רחב ונוח לאחיזה</v>
      </c>
      <c r="G36" s="57">
        <f>VLOOKUP(A36,'מכרז- רפרנס מלא'!$A$4:$J$561,8,0)</f>
        <v>0</v>
      </c>
      <c r="H36" s="57" t="str">
        <f>VLOOKUP(A36,'מכרז- רפרנס מלא'!$A$4:$J$561,9,0)</f>
        <v>יח</v>
      </c>
      <c r="I36" s="150">
        <f>VLOOKUP(A36,'מכרז- רפרנס מלא'!$A$4:$J$561,5,0)</f>
        <v>1E-4</v>
      </c>
      <c r="J36" s="297"/>
      <c r="K36" s="243"/>
      <c r="L36" s="244"/>
    </row>
    <row r="37" spans="1:12" ht="71.25" x14ac:dyDescent="0.2">
      <c r="A37" s="236">
        <v>35</v>
      </c>
      <c r="B37" s="95" t="str">
        <f>VLOOKUP(A37,'מכרז- רפרנס מלא'!$A$4:$J$561,2,0)</f>
        <v>כלי כתיבה</v>
      </c>
      <c r="C37" s="95" t="str">
        <f>VLOOKUP(A37,'מכרז- רפרנס מלא'!$A$4:$J$561,3,0)</f>
        <v>מגוון כלי כתיבה</v>
      </c>
      <c r="D37" s="57" t="str">
        <f>VLOOKUP(A37,'מכרז- רפרנס מלא'!$A$4:$J$561,4,0)</f>
        <v>מכחולים</v>
      </c>
      <c r="E37" s="57" t="str">
        <f>VLOOKUP(A37,'מכרז- רפרנס מלא'!$A$4:$J$561,6,0)</f>
        <v xml:space="preserve">מכחול שטוח/עגול איכותי סט 12  יח' </v>
      </c>
      <c r="F37" s="57" t="str">
        <f>VLOOKUP(A37,'מכרז- רפרנס מלא'!$A$4:$J$561,7,0)</f>
        <v>מכחול שטוח או עגול איכותי בעל סיבי שער חזקים לצביעה באמצעות צבעי שמן ואקריליק גוף עץ נוח לאחיזה , חיזוק מתכת לראש המכחול מספר 2 עד 8. 12 יחידות בחבילה</v>
      </c>
      <c r="G37" s="57">
        <f>VLOOKUP(A37,'מכרז- רפרנס מלא'!$A$4:$J$561,8,0)</f>
        <v>0</v>
      </c>
      <c r="H37" s="57" t="str">
        <f>VLOOKUP(A37,'מכרז- רפרנס מלא'!$A$4:$J$561,9,0)</f>
        <v>סט</v>
      </c>
      <c r="I37" s="150">
        <f>VLOOKUP(A37,'מכרז- רפרנס מלא'!$A$4:$J$561,5,0)</f>
        <v>1.9999999999999998E-4</v>
      </c>
      <c r="J37" s="297"/>
      <c r="K37" s="243"/>
      <c r="L37" s="244"/>
    </row>
    <row r="38" spans="1:12" ht="71.25" x14ac:dyDescent="0.2">
      <c r="A38" s="236">
        <v>36</v>
      </c>
      <c r="B38" s="95" t="str">
        <f>VLOOKUP(A38,'מכרז- רפרנס מלא'!$A$4:$J$561,2,0)</f>
        <v>כלי כתיבה</v>
      </c>
      <c r="C38" s="95" t="str">
        <f>VLOOKUP(A38,'מכרז- רפרנס מלא'!$A$4:$J$561,3,0)</f>
        <v>מגוון כלי כתיבה</v>
      </c>
      <c r="D38" s="57" t="str">
        <f>VLOOKUP(A38,'מכרז- רפרנס מלא'!$A$4:$J$561,4,0)</f>
        <v>מכחולים</v>
      </c>
      <c r="E38" s="57" t="str">
        <f>VLOOKUP(A38,'מכרז- רפרנס מלא'!$A$4:$J$561,6,0)</f>
        <v xml:space="preserve">מכחול שטוח/עגול סט 12  יח' </v>
      </c>
      <c r="F38" s="57" t="str">
        <f>VLOOKUP(A38,'מכרז- רפרנס מלא'!$A$4:$J$561,7,0)</f>
        <v>מכחול שטוח או עגול איכותי בעל סיבי שער חזקים לצביעה באמצעות צבעי שמן ואקריליק גוף עץ נוח לאחיזה , חיזוק מתכת לראש המכחול מספר10 עד 16. 12 יחידות בחבילה</v>
      </c>
      <c r="G38" s="57">
        <f>VLOOKUP(A38,'מכרז- רפרנס מלא'!$A$4:$J$561,8,0)</f>
        <v>0</v>
      </c>
      <c r="H38" s="57" t="str">
        <f>VLOOKUP(A38,'מכרז- רפרנס מלא'!$A$4:$J$561,9,0)</f>
        <v>סט</v>
      </c>
      <c r="I38" s="150">
        <f>VLOOKUP(A38,'מכרז- רפרנס מלא'!$A$4:$J$561,5,0)</f>
        <v>1.9999999999999998E-4</v>
      </c>
      <c r="J38" s="297"/>
      <c r="K38" s="243"/>
      <c r="L38" s="244"/>
    </row>
    <row r="39" spans="1:12" ht="71.25" x14ac:dyDescent="0.2">
      <c r="A39" s="236">
        <v>37</v>
      </c>
      <c r="B39" s="95" t="str">
        <f>VLOOKUP(A39,'מכרז- רפרנס מלא'!$A$4:$J$561,2,0)</f>
        <v>כלי כתיבה</v>
      </c>
      <c r="C39" s="95" t="str">
        <f>VLOOKUP(A39,'מכרז- רפרנס מלא'!$A$4:$J$561,3,0)</f>
        <v>מגוון כלי כתיבה</v>
      </c>
      <c r="D39" s="57" t="str">
        <f>VLOOKUP(A39,'מכרז- רפרנס מלא'!$A$4:$J$561,4,0)</f>
        <v>מכחולים</v>
      </c>
      <c r="E39" s="57" t="str">
        <f>VLOOKUP(A39,'מכרז- רפרנס מלא'!$A$4:$J$561,6,0)</f>
        <v xml:space="preserve">מכחול שטוח/עגול סט 12  יח' </v>
      </c>
      <c r="F39" s="57" t="str">
        <f>VLOOKUP(A39,'מכרז- רפרנס מלא'!$A$4:$J$561,7,0)</f>
        <v>מכחול שטוח או עגול איכותי בעל סיבי שער חזקים לצביעה באמצעות צבעי שמן ואקריליק גוף עץ נוח לאחיזה , חיזוק מתכת לראש המכחול מספר 18 עד 24. 12 יחידות בחבילה</v>
      </c>
      <c r="G39" s="57">
        <f>VLOOKUP(A39,'מכרז- רפרנס מלא'!$A$4:$J$561,8,0)</f>
        <v>0</v>
      </c>
      <c r="H39" s="57" t="str">
        <f>VLOOKUP(A39,'מכרז- רפרנס מלא'!$A$4:$J$561,9,0)</f>
        <v>סט</v>
      </c>
      <c r="I39" s="150">
        <f>VLOOKUP(A39,'מכרז- רפרנס מלא'!$A$4:$J$561,5,0)</f>
        <v>1.9999999999999998E-4</v>
      </c>
      <c r="J39" s="297"/>
      <c r="K39" s="243"/>
      <c r="L39" s="244"/>
    </row>
    <row r="40" spans="1:12" ht="28.5" x14ac:dyDescent="0.2">
      <c r="A40" s="236">
        <v>38</v>
      </c>
      <c r="B40" s="95" t="str">
        <f>VLOOKUP(A40,'מכרז- רפרנס מלא'!$A$4:$J$561,2,0)</f>
        <v>כלי כתיבה</v>
      </c>
      <c r="C40" s="95" t="str">
        <f>VLOOKUP(A40,'מכרז- רפרנס מלא'!$A$4:$J$561,3,0)</f>
        <v>מגוון כלי כתיבה</v>
      </c>
      <c r="D40" s="57" t="str">
        <f>VLOOKUP(A40,'מכרז- רפרנס מלא'!$A$4:$J$561,4,0)</f>
        <v>סרגלים</v>
      </c>
      <c r="E40" s="57" t="str">
        <f>VLOOKUP(A40,'מכרז- רפרנס מלא'!$A$4:$J$561,6,0)</f>
        <v>סרגל 30 ס"מ פלסטי</v>
      </c>
      <c r="F40" s="57" t="str">
        <f>VLOOKUP(A40,'מכרז- רפרנס מלא'!$A$4:$J$561,7,0)</f>
        <v>סרגל פלסטיק , אורך 30 ס"מ,  שנתות במ"מ ובאינצ'ים</v>
      </c>
      <c r="G40" s="57">
        <f>VLOOKUP(A40,'מכרז- רפרנס מלא'!$A$4:$J$561,8,0)</f>
        <v>0</v>
      </c>
      <c r="H40" s="57" t="str">
        <f>VLOOKUP(A40,'מכרז- רפרנס מלא'!$A$4:$J$561,9,0)</f>
        <v>יח</v>
      </c>
      <c r="I40" s="150">
        <f>VLOOKUP(A40,'מכרז- רפרנס מלא'!$A$4:$J$561,5,0)</f>
        <v>3.3999999999999997E-4</v>
      </c>
      <c r="J40" s="297"/>
      <c r="K40" s="243"/>
      <c r="L40" s="244"/>
    </row>
    <row r="41" spans="1:12" ht="28.5" x14ac:dyDescent="0.2">
      <c r="A41" s="236">
        <v>39</v>
      </c>
      <c r="B41" s="95" t="str">
        <f>VLOOKUP(A41,'מכרז- רפרנס מלא'!$A$4:$J$561,2,0)</f>
        <v>כלי כתיבה</v>
      </c>
      <c r="C41" s="95" t="str">
        <f>VLOOKUP(A41,'מכרז- רפרנס מלא'!$A$4:$J$561,3,0)</f>
        <v>מגוון כלי כתיבה</v>
      </c>
      <c r="D41" s="57" t="str">
        <f>VLOOKUP(A41,'מכרז- רפרנס מלא'!$A$4:$J$561,4,0)</f>
        <v>סרגלים</v>
      </c>
      <c r="E41" s="57" t="str">
        <f>VLOOKUP(A41,'מכרז- רפרנס מלא'!$A$4:$J$561,6,0)</f>
        <v>סרגל 50 ס"מ פלסטי</v>
      </c>
      <c r="F41" s="57" t="str">
        <f>VLOOKUP(A41,'מכרז- רפרנס מלא'!$A$4:$J$561,7,0)</f>
        <v>סרגל פלסטיק , אורך 50 ס"מ,  שנתות במ"מ ובאינצ'ים</v>
      </c>
      <c r="G41" s="57">
        <f>VLOOKUP(A41,'מכרז- רפרנס מלא'!$A$4:$J$561,8,0)</f>
        <v>0</v>
      </c>
      <c r="H41" s="57" t="str">
        <f>VLOOKUP(A41,'מכרז- רפרנס מלא'!$A$4:$J$561,9,0)</f>
        <v>יח</v>
      </c>
      <c r="I41" s="150">
        <f>VLOOKUP(A41,'מכרז- רפרנס מלא'!$A$4:$J$561,5,0)</f>
        <v>3.3999999999999997E-4</v>
      </c>
      <c r="J41" s="297"/>
      <c r="K41" s="243"/>
      <c r="L41" s="244"/>
    </row>
    <row r="42" spans="1:12" ht="28.5" x14ac:dyDescent="0.2">
      <c r="A42" s="236">
        <v>40</v>
      </c>
      <c r="B42" s="95" t="str">
        <f>VLOOKUP(A42,'מכרז- רפרנס מלא'!$A$4:$J$561,2,0)</f>
        <v>כלי כתיבה</v>
      </c>
      <c r="C42" s="95" t="str">
        <f>VLOOKUP(A42,'מכרז- רפרנס מלא'!$A$4:$J$561,3,0)</f>
        <v>מגוון כלי כתיבה</v>
      </c>
      <c r="D42" s="57" t="str">
        <f>VLOOKUP(A42,'מכרז- רפרנס מלא'!$A$4:$J$561,4,0)</f>
        <v>סרגלים</v>
      </c>
      <c r="E42" s="57" t="str">
        <f>VLOOKUP(A42,'מכרז- רפרנס מלא'!$A$4:$J$561,6,0)</f>
        <v>סרגל מתכת  30 ס"מ</v>
      </c>
      <c r="F42" s="57" t="str">
        <f>VLOOKUP(A42,'מכרז- רפרנס מלא'!$A$4:$J$561,7,0)</f>
        <v xml:space="preserve">סרגל מתכת  , אורך 30 ס"מ, שנתות במ"מ ובאינצ'ים </v>
      </c>
      <c r="G42" s="57">
        <f>VLOOKUP(A42,'מכרז- רפרנס מלא'!$A$4:$J$561,8,0)</f>
        <v>0</v>
      </c>
      <c r="H42" s="57" t="str">
        <f>VLOOKUP(A42,'מכרז- רפרנס מלא'!$A$4:$J$561,9,0)</f>
        <v>יח</v>
      </c>
      <c r="I42" s="150">
        <f>VLOOKUP(A42,'מכרז- רפרנס מלא'!$A$4:$J$561,5,0)</f>
        <v>3.3999999999999997E-4</v>
      </c>
      <c r="J42" s="297"/>
      <c r="K42" s="243"/>
      <c r="L42" s="244"/>
    </row>
    <row r="43" spans="1:12" ht="28.5" x14ac:dyDescent="0.2">
      <c r="A43" s="236">
        <v>41</v>
      </c>
      <c r="B43" s="95" t="str">
        <f>VLOOKUP(A43,'מכרז- רפרנס מלא'!$A$4:$J$561,2,0)</f>
        <v>כלי כתיבה</v>
      </c>
      <c r="C43" s="95" t="str">
        <f>VLOOKUP(A43,'מכרז- רפרנס מלא'!$A$4:$J$561,3,0)</f>
        <v>מגוון כלי כתיבה</v>
      </c>
      <c r="D43" s="57" t="str">
        <f>VLOOKUP(A43,'מכרז- רפרנס מלא'!$A$4:$J$561,4,0)</f>
        <v>סרגלים</v>
      </c>
      <c r="E43" s="57" t="str">
        <f>VLOOKUP(A43,'מכרז- רפרנס מלא'!$A$4:$J$561,6,0)</f>
        <v>סרגל מתכת 50 ס"מ</v>
      </c>
      <c r="F43" s="57" t="str">
        <f>VLOOKUP(A43,'מכרז- רפרנס מלא'!$A$4:$J$561,7,0)</f>
        <v xml:space="preserve">סרגל מתכת  , אורך 50 ס"מ, שנתות במ"מ ובאינצ'ים </v>
      </c>
      <c r="G43" s="57">
        <f>VLOOKUP(A43,'מכרז- רפרנס מלא'!$A$4:$J$561,8,0)</f>
        <v>0</v>
      </c>
      <c r="H43" s="57" t="str">
        <f>VLOOKUP(A43,'מכרז- רפרנס מלא'!$A$4:$J$561,9,0)</f>
        <v>יח</v>
      </c>
      <c r="I43" s="150">
        <f>VLOOKUP(A43,'מכרז- רפרנס מלא'!$A$4:$J$561,5,0)</f>
        <v>3.3999999999999997E-4</v>
      </c>
      <c r="J43" s="297"/>
      <c r="K43" s="243"/>
      <c r="L43" s="244"/>
    </row>
    <row r="44" spans="1:12" ht="28.5" x14ac:dyDescent="0.2">
      <c r="A44" s="236">
        <v>42</v>
      </c>
      <c r="B44" s="95" t="str">
        <f>VLOOKUP(A44,'מכרז- רפרנס מלא'!$A$4:$J$561,2,0)</f>
        <v>כלי כתיבה</v>
      </c>
      <c r="C44" s="95" t="str">
        <f>VLOOKUP(A44,'מכרז- רפרנס מלא'!$A$4:$J$561,3,0)</f>
        <v>מגוון כלי כתיבה</v>
      </c>
      <c r="D44" s="57" t="str">
        <f>VLOOKUP(A44,'מכרז- רפרנס מלא'!$A$4:$J$561,4,0)</f>
        <v>סרגלים</v>
      </c>
      <c r="E44" s="57" t="str">
        <f>VLOOKUP(A44,'מכרז- רפרנס מלא'!$A$4:$J$561,6,0)</f>
        <v>סרגל מתכת 60 ס"מ</v>
      </c>
      <c r="F44" s="57" t="str">
        <f>VLOOKUP(A44,'מכרז- רפרנס מלא'!$A$4:$J$561,7,0)</f>
        <v xml:space="preserve">סרגל מתכת  , אורך 60 ס"מ, שנתות במ"מ ובאינצ'ים </v>
      </c>
      <c r="G44" s="57">
        <f>VLOOKUP(A44,'מכרז- רפרנס מלא'!$A$4:$J$561,8,0)</f>
        <v>0</v>
      </c>
      <c r="H44" s="57" t="str">
        <f>VLOOKUP(A44,'מכרז- רפרנס מלא'!$A$4:$J$561,9,0)</f>
        <v>יח</v>
      </c>
      <c r="I44" s="150">
        <f>VLOOKUP(A44,'מכרז- רפרנס מלא'!$A$4:$J$561,5,0)</f>
        <v>3.3999999999999997E-4</v>
      </c>
      <c r="J44" s="297"/>
      <c r="K44" s="243"/>
      <c r="L44" s="244"/>
    </row>
    <row r="45" spans="1:12" ht="28.5" x14ac:dyDescent="0.2">
      <c r="A45" s="236">
        <v>43</v>
      </c>
      <c r="B45" s="95" t="str">
        <f>VLOOKUP(A45,'מכרז- רפרנס מלא'!$A$4:$J$561,2,0)</f>
        <v>כלי כתיבה</v>
      </c>
      <c r="C45" s="95" t="str">
        <f>VLOOKUP(A45,'מכרז- רפרנס מלא'!$A$4:$J$561,3,0)</f>
        <v>מגוון כלי כתיבה</v>
      </c>
      <c r="D45" s="57" t="str">
        <f>VLOOKUP(A45,'מכרז- רפרנס מלא'!$A$4:$J$561,4,0)</f>
        <v>עפרונות</v>
      </c>
      <c r="E45" s="57" t="str">
        <f>VLOOKUP(A45,'מכרז- רפרנס מלא'!$A$4:$J$561,6,0)</f>
        <v>עיפרון  מכני 0.7/0.5</v>
      </c>
      <c r="F45" s="57" t="str">
        <f>VLOOKUP(A45,'מכרז- רפרנס מלא'!$A$4:$J$561,7,0)</f>
        <v>עפרון  מכני, גוף פלסטיק עובי ראש 0.7 / 0.5 מ"מ. , תפס עופרה מתכת.</v>
      </c>
      <c r="G45" s="57" t="str">
        <f>VLOOKUP(A45,'מכרז- רפרנס מלא'!$A$4:$J$561,8,0)</f>
        <v xml:space="preserve"> , פיילוט  יוניבול, מצ'ובושי, רוטרינג, סטנפורד, , פנטל</v>
      </c>
      <c r="H45" s="57" t="str">
        <f>VLOOKUP(A45,'מכרז- רפרנס מלא'!$A$4:$J$561,9,0)</f>
        <v>יח</v>
      </c>
      <c r="I45" s="150">
        <f>VLOOKUP(A45,'מכרז- רפרנס מלא'!$A$4:$J$561,5,0)</f>
        <v>1.6750000000000001E-3</v>
      </c>
      <c r="J45" s="297"/>
      <c r="K45" s="243"/>
      <c r="L45" s="244"/>
    </row>
    <row r="46" spans="1:12" ht="42.75" x14ac:dyDescent="0.2">
      <c r="A46" s="236">
        <v>44</v>
      </c>
      <c r="B46" s="95" t="str">
        <f>VLOOKUP(A46,'מכרז- רפרנס מלא'!$A$4:$J$561,2,0)</f>
        <v>כלי כתיבה</v>
      </c>
      <c r="C46" s="95" t="str">
        <f>VLOOKUP(A46,'מכרז- רפרנס מלא'!$A$4:$J$561,3,0)</f>
        <v>מגוון כלי כתיבה</v>
      </c>
      <c r="D46" s="57" t="str">
        <f>VLOOKUP(A46,'מכרז- רפרנס מלא'!$A$4:$J$561,4,0)</f>
        <v>עפרונות</v>
      </c>
      <c r="E46" s="57" t="str">
        <f>VLOOKUP(A46,'מכרז- רפרנס מלא'!$A$4:$J$561,6,0)</f>
        <v>שפופרת 12 יחידות עופרת לעפרון  מכני מקצועי 0.7 / 0.5</v>
      </c>
      <c r="F46" s="57" t="str">
        <f>VLOOKUP(A46,'מכרז- רפרנס מלא'!$A$4:$J$561,7,0)</f>
        <v>שפופרת לעופרות 0.7 / 0.5 מ"מ לעיפרון מכני, עופרת מורכבת מחומר פולימרי גבוה על בסיס חומר טבעי, 12 יחידות בשפופרת.</v>
      </c>
      <c r="G46" s="57" t="str">
        <f>VLOOKUP(A46,'מכרז- רפרנס מלא'!$A$4:$J$561,8,0)</f>
        <v>פוסקה , יוניבול , מיצ'ובושי,   רוטרינג</v>
      </c>
      <c r="H46" s="57" t="str">
        <f>VLOOKUP(A46,'מכרז- רפרנס מלא'!$A$4:$J$561,9,0)</f>
        <v>סט</v>
      </c>
      <c r="I46" s="150">
        <f>VLOOKUP(A46,'מכרז- רפרנס מלא'!$A$4:$J$561,5,0)</f>
        <v>1.6750000000000001E-3</v>
      </c>
      <c r="J46" s="297"/>
      <c r="K46" s="243"/>
      <c r="L46" s="244"/>
    </row>
    <row r="47" spans="1:12" x14ac:dyDescent="0.2">
      <c r="A47" s="236">
        <v>45</v>
      </c>
      <c r="B47" s="95" t="str">
        <f>VLOOKUP(A47,'מכרז- רפרנס מלא'!$A$4:$J$561,2,0)</f>
        <v>כלי כתיבה</v>
      </c>
      <c r="C47" s="95" t="str">
        <f>VLOOKUP(A47,'מכרז- רפרנס מלא'!$A$4:$J$561,3,0)</f>
        <v>מגוון כלי כתיבה</v>
      </c>
      <c r="D47" s="57" t="str">
        <f>VLOOKUP(A47,'מכרז- רפרנס מלא'!$A$4:$J$561,4,0)</f>
        <v>עפרונות</v>
      </c>
      <c r="E47" s="57" t="str">
        <f>VLOOKUP(A47,'מכרז- רפרנס מלא'!$A$4:$J$561,6,0)</f>
        <v>סט  24 עפרונות צבעוניים</v>
      </c>
      <c r="F47" s="57" t="str">
        <f>VLOOKUP(A47,'מכרז- רפרנס מלא'!$A$4:$J$561,7,0)</f>
        <v>סט 24 עפרונות צבעוניים</v>
      </c>
      <c r="G47" s="57" t="str">
        <f>VLOOKUP(A47,'מכרז- רפרנס מלא'!$A$4:$J$561,8,0)</f>
        <v>JEFF, NINGBO, פרינס, ווילסון</v>
      </c>
      <c r="H47" s="57" t="str">
        <f>VLOOKUP(A47,'מכרז- רפרנס מלא'!$A$4:$J$561,9,0)</f>
        <v>סט</v>
      </c>
      <c r="I47" s="150">
        <f>VLOOKUP(A47,'מכרז- רפרנס מלא'!$A$4:$J$561,5,0)</f>
        <v>1.6750000000000001E-3</v>
      </c>
      <c r="J47" s="297"/>
      <c r="K47" s="243"/>
      <c r="L47" s="244"/>
    </row>
    <row r="48" spans="1:12" ht="85.5" x14ac:dyDescent="0.2">
      <c r="A48" s="236">
        <v>46</v>
      </c>
      <c r="B48" s="95" t="str">
        <f>VLOOKUP(A48,'מכרז- רפרנס מלא'!$A$4:$J$561,2,0)</f>
        <v>כלי כתיבה</v>
      </c>
      <c r="C48" s="95" t="str">
        <f>VLOOKUP(A48,'מכרז- רפרנס מלא'!$A$4:$J$561,3,0)</f>
        <v>מגוון כלי כתיבה</v>
      </c>
      <c r="D48" s="57" t="str">
        <f>VLOOKUP(A48,'מכרז- רפרנס מלא'!$A$4:$J$561,4,0)</f>
        <v>עפרונות</v>
      </c>
      <c r="E48" s="57" t="str">
        <f>VLOOKUP(A48,'מכרז- רפרנס מלא'!$A$4:$J$561,6,0)</f>
        <v>סט 12 עפרונות עם מחק</v>
      </c>
      <c r="F48" s="57" t="str">
        <f>VLOOKUP(A48,'מכרז- רפרנס מלא'!$A$4:$J$561,7,0)</f>
        <v>עפרונות HB עם עופרת חזקה לכתיבה רכה ומחיקה קלה.סט עפרונות עופרת ידידותיים לסביבה בצורת משושה.
עיפרון איכותי המיוצר מעץ המאושר ע"י הרשות לשימור יערות FSC . עפרון "ירוק" בעל עופרת חזקה עמידה לשבירה</v>
      </c>
      <c r="G48" s="57">
        <f>VLOOKUP(A48,'מכרז- רפרנס מלא'!$A$4:$J$561,8,0)</f>
        <v>0</v>
      </c>
      <c r="H48" s="57" t="str">
        <f>VLOOKUP(A48,'מכרז- רפרנס מלא'!$A$4:$J$561,9,0)</f>
        <v>סט</v>
      </c>
      <c r="I48" s="150">
        <f>VLOOKUP(A48,'מכרז- רפרנס מלא'!$A$4:$J$561,5,0)</f>
        <v>1.6750000000000001E-3</v>
      </c>
      <c r="J48" s="297"/>
      <c r="K48" s="243"/>
      <c r="L48" s="244"/>
    </row>
    <row r="49" spans="1:12" x14ac:dyDescent="0.2">
      <c r="A49" s="236">
        <v>47</v>
      </c>
      <c r="B49" s="95" t="str">
        <f>VLOOKUP(A49,'מכרז- רפרנס מלא'!$A$4:$J$561,2,0)</f>
        <v>כלי כתיבה</v>
      </c>
      <c r="C49" s="95" t="str">
        <f>VLOOKUP(A49,'מכרז- רפרנס מלא'!$A$4:$J$561,3,0)</f>
        <v>מגוון כלי כתיבה</v>
      </c>
      <c r="D49" s="57" t="str">
        <f>VLOOKUP(A49,'מכרז- רפרנס מלא'!$A$4:$J$561,4,0)</f>
        <v>פחם</v>
      </c>
      <c r="E49" s="57" t="str">
        <f>VLOOKUP(A49,'מכרז- רפרנס מלא'!$A$4:$J$561,6,0)</f>
        <v>פחם טבעי לרישום 50 יח' בקופסא</v>
      </c>
      <c r="F49" s="57" t="str">
        <f>VLOOKUP(A49,'מכרז- רפרנס מלא'!$A$4:$J$561,7,0)</f>
        <v>פחם טבעי לרישום 50 יח' בקופסא</v>
      </c>
      <c r="G49" s="57">
        <f>VLOOKUP(A49,'מכרז- רפרנס מלא'!$A$4:$J$561,8,0)</f>
        <v>0</v>
      </c>
      <c r="H49" s="57" t="str">
        <f>VLOOKUP(A49,'מכרז- רפרנס מלא'!$A$4:$J$561,9,0)</f>
        <v>סט</v>
      </c>
      <c r="I49" s="150">
        <f>VLOOKUP(A49,'מכרז- רפרנס מלא'!$A$4:$J$561,5,0)</f>
        <v>1E-4</v>
      </c>
      <c r="J49" s="297"/>
      <c r="K49" s="243"/>
      <c r="L49" s="244"/>
    </row>
    <row r="50" spans="1:12" ht="42.75" x14ac:dyDescent="0.2">
      <c r="A50" s="236">
        <v>48</v>
      </c>
      <c r="B50" s="95" t="str">
        <f>VLOOKUP(A50,'מכרז- רפרנס מלא'!$A$4:$J$561,2,0)</f>
        <v>כלי כתיבה</v>
      </c>
      <c r="C50" s="95" t="str">
        <f>VLOOKUP(A50,'מכרז- רפרנס מלא'!$A$4:$J$561,3,0)</f>
        <v>מגוון כלי כתיבה</v>
      </c>
      <c r="D50" s="57" t="str">
        <f>VLOOKUP(A50,'מכרז- רפרנס מלא'!$A$4:$J$561,4,0)</f>
        <v>צבעים</v>
      </c>
      <c r="E50" s="57" t="str">
        <f>VLOOKUP(A50,'מכרז- רפרנס מלא'!$A$4:$J$561,6,0)</f>
        <v>צבעי גואש 500 מ"ל בצבעים שונים בצנצנת פלסטיק עם מכסה .</v>
      </c>
      <c r="F50" s="57" t="str">
        <f>VLOOKUP(A50,'מכרז- רפרנס מלא'!$A$4:$J$561,7,0)</f>
        <v>צבעי גואש 500 מ"ל בצבעים שונים. איכותיים , רחיצים , לא רעילים , בצנצנת פלסטיק עם מכסה .</v>
      </c>
      <c r="G50" s="57">
        <f>VLOOKUP(A50,'מכרז- רפרנס מלא'!$A$4:$J$561,8,0)</f>
        <v>0</v>
      </c>
      <c r="H50" s="57" t="str">
        <f>VLOOKUP(A50,'מכרז- רפרנס מלא'!$A$4:$J$561,9,0)</f>
        <v>יח</v>
      </c>
      <c r="I50" s="150">
        <f>VLOOKUP(A50,'מכרז- רפרנס מלא'!$A$4:$J$561,5,0)</f>
        <v>3.7142857142857143E-4</v>
      </c>
      <c r="J50" s="297"/>
      <c r="K50" s="243"/>
      <c r="L50" s="244"/>
    </row>
    <row r="51" spans="1:12" ht="71.25" x14ac:dyDescent="0.2">
      <c r="A51" s="236">
        <v>49</v>
      </c>
      <c r="B51" s="95" t="str">
        <f>VLOOKUP(A51,'מכרז- רפרנס מלא'!$A$4:$J$561,2,0)</f>
        <v>כלי כתיבה</v>
      </c>
      <c r="C51" s="95" t="str">
        <f>VLOOKUP(A51,'מכרז- רפרנס מלא'!$A$4:$J$561,3,0)</f>
        <v>מגוון כלי כתיבה</v>
      </c>
      <c r="D51" s="57" t="str">
        <f>VLOOKUP(A51,'מכרז- רפרנס מלא'!$A$4:$J$561,4,0)</f>
        <v>צבעים</v>
      </c>
      <c r="E51" s="57" t="str">
        <f>VLOOKUP(A51,'מכרז- רפרנס מלא'!$A$4:$J$561,6,0)</f>
        <v>צבע אקריליק   220 מ"ל בצבעים שונים במיכל פלסטיק</v>
      </c>
      <c r="F51" s="57" t="str">
        <f>VLOOKUP(A51,'מכרז- רפרנס מלא'!$A$4:$J$561,7,0)</f>
        <v>צבע אקריליק במגוון צבעים עם פיגמנטציה חזקה במיוחד ניתן לדילול על ידי מים לאחר הייבוש הצבע עמיד בפני מים מתאים לשימוש על מגוון משטחים  מיכל פלסטיק 220 מ"ל</v>
      </c>
      <c r="G51" s="57">
        <f>VLOOKUP(A51,'מכרז- רפרנס מלא'!$A$4:$J$561,8,0)</f>
        <v>0</v>
      </c>
      <c r="H51" s="57" t="str">
        <f>VLOOKUP(A51,'מכרז- רפרנס מלא'!$A$4:$J$561,9,0)</f>
        <v>יח</v>
      </c>
      <c r="I51" s="150">
        <f>VLOOKUP(A51,'מכרז- רפרנס מלא'!$A$4:$J$561,5,0)</f>
        <v>3.7142857142857143E-4</v>
      </c>
      <c r="J51" s="297"/>
      <c r="K51" s="243"/>
      <c r="L51" s="244"/>
    </row>
    <row r="52" spans="1:12" ht="42.75" x14ac:dyDescent="0.2">
      <c r="A52" s="236">
        <v>50</v>
      </c>
      <c r="B52" s="95" t="str">
        <f>VLOOKUP(A52,'מכרז- רפרנס מלא'!$A$4:$J$561,2,0)</f>
        <v>כלי כתיבה</v>
      </c>
      <c r="C52" s="95" t="str">
        <f>VLOOKUP(A52,'מכרז- רפרנס מלא'!$A$4:$J$561,3,0)</f>
        <v>מגוון כלי כתיבה</v>
      </c>
      <c r="D52" s="57" t="str">
        <f>VLOOKUP(A52,'מכרז- רפרנס מלא'!$A$4:$J$561,4,0)</f>
        <v>צבעים</v>
      </c>
      <c r="E52" s="57" t="str">
        <f>VLOOKUP(A52,'מכרז- רפרנס מלא'!$A$4:$J$561,6,0)</f>
        <v>צבע טוליפ 120 מ"ל</v>
      </c>
      <c r="F52" s="57" t="str">
        <f>VLOOKUP(A52,'מכרז- רפרנס מלא'!$A$4:$J$561,7,0)</f>
        <v>צבע תלת מימד לעיטור וקישוט. אינו רעיל מתאים לכל חומר: נייר, עץ, קרמיקה ובד. עמיד בכביסה. בצבעים שונים . 120 מ"ל</v>
      </c>
      <c r="G52" s="57">
        <f>VLOOKUP(A52,'מכרז- רפרנס מלא'!$A$4:$J$561,8,0)</f>
        <v>0</v>
      </c>
      <c r="H52" s="57" t="str">
        <f>VLOOKUP(A52,'מכרז- רפרנס מלא'!$A$4:$J$561,9,0)</f>
        <v>יח</v>
      </c>
      <c r="I52" s="150">
        <f>VLOOKUP(A52,'מכרז- רפרנס מלא'!$A$4:$J$561,5,0)</f>
        <v>3.7142857142857143E-4</v>
      </c>
      <c r="J52" s="297"/>
      <c r="K52" s="243"/>
      <c r="L52" s="244"/>
    </row>
    <row r="53" spans="1:12" ht="42.75" x14ac:dyDescent="0.2">
      <c r="A53" s="236">
        <v>51</v>
      </c>
      <c r="B53" s="95" t="str">
        <f>VLOOKUP(A53,'מכרז- רפרנס מלא'!$A$4:$J$561,2,0)</f>
        <v>כלי כתיבה</v>
      </c>
      <c r="C53" s="95" t="str">
        <f>VLOOKUP(A53,'מכרז- רפרנס מלא'!$A$4:$J$561,3,0)</f>
        <v>מגוון כלי כתיבה</v>
      </c>
      <c r="D53" s="57" t="str">
        <f>VLOOKUP(A53,'מכרז- רפרנס מלא'!$A$4:$J$561,4,0)</f>
        <v>צבעים</v>
      </c>
      <c r="E53" s="57" t="str">
        <f>VLOOKUP(A53,'מכרז- רפרנס מלא'!$A$4:$J$561,6,0)</f>
        <v xml:space="preserve">צבעי ידיים 500 גרם </v>
      </c>
      <c r="F53" s="57" t="str">
        <f>VLOOKUP(A53,'מכרז- רפרנס מלא'!$A$4:$J$561,7,0)</f>
        <v>צבעי ידיים לא רעילים ורחיצים במגוון צבעים. ניתן לצביעה על נייר, קרטון ועוד. 500 גרם</v>
      </c>
      <c r="G53" s="57">
        <f>VLOOKUP(A53,'מכרז- רפרנס מלא'!$A$4:$J$561,8,0)</f>
        <v>0</v>
      </c>
      <c r="H53" s="57" t="str">
        <f>VLOOKUP(A53,'מכרז- רפרנס מלא'!$A$4:$J$561,9,0)</f>
        <v>יח</v>
      </c>
      <c r="I53" s="150">
        <f>VLOOKUP(A53,'מכרז- רפרנס מלא'!$A$4:$J$561,5,0)</f>
        <v>3.7142857142857143E-4</v>
      </c>
      <c r="J53" s="297"/>
      <c r="K53" s="243"/>
      <c r="L53" s="244"/>
    </row>
    <row r="54" spans="1:12" ht="71.25" x14ac:dyDescent="0.2">
      <c r="A54" s="236">
        <v>52</v>
      </c>
      <c r="B54" s="95" t="str">
        <f>VLOOKUP(A54,'מכרז- רפרנס מלא'!$A$4:$J$561,2,0)</f>
        <v>כלי כתיבה</v>
      </c>
      <c r="C54" s="95" t="str">
        <f>VLOOKUP(A54,'מכרז- רפרנס מלא'!$A$4:$J$561,3,0)</f>
        <v>מגוון כלי כתיבה</v>
      </c>
      <c r="D54" s="57" t="str">
        <f>VLOOKUP(A54,'מכרז- רפרנס מלא'!$A$4:$J$561,4,0)</f>
        <v>צבעים</v>
      </c>
      <c r="E54" s="57" t="str">
        <f>VLOOKUP(A54,'מכרז- רפרנס מלא'!$A$4:$J$561,6,0)</f>
        <v>צבע פסטל שמן סט 12 צבעים שונים</v>
      </c>
      <c r="F54" s="57" t="str">
        <f>VLOOKUP(A54,'מכרז- רפרנס מלא'!$A$4:$J$561,7,0)</f>
        <v>צבעי פסטל שמן בצבעים שונים, עשוי מפיגמנטים חזקים, קלים למריחה ואינם רעילים. גליל קטן ונוח לאחיזה, המורכב משעווה, שמן ופיגמנט, נקרא גם כ"צבע פנדה". סט של 12 צבעים שונים בחבילה.</v>
      </c>
      <c r="G54" s="57" t="str">
        <f>VLOOKUP(A54,'מכרז- רפרנס מלא'!$A$4:$J$561,8,0)</f>
        <v xml:space="preserve"> קריולה, אומגה, פנדה</v>
      </c>
      <c r="H54" s="57" t="str">
        <f>VLOOKUP(A54,'מכרז- רפרנס מלא'!$A$4:$J$561,9,0)</f>
        <v>סט</v>
      </c>
      <c r="I54" s="150">
        <f>VLOOKUP(A54,'מכרז- רפרנס מלא'!$A$4:$J$561,5,0)</f>
        <v>3.7142857142857143E-4</v>
      </c>
      <c r="J54" s="297"/>
      <c r="K54" s="243"/>
      <c r="L54" s="244"/>
    </row>
    <row r="55" spans="1:12" ht="71.25" x14ac:dyDescent="0.2">
      <c r="A55" s="236">
        <v>53</v>
      </c>
      <c r="B55" s="95" t="str">
        <f>VLOOKUP(A55,'מכרז- רפרנס מלא'!$A$4:$J$561,2,0)</f>
        <v>כלי כתיבה</v>
      </c>
      <c r="C55" s="95" t="str">
        <f>VLOOKUP(A55,'מכרז- רפרנס מלא'!$A$4:$J$561,3,0)</f>
        <v>מגוון כלי כתיבה</v>
      </c>
      <c r="D55" s="57" t="str">
        <f>VLOOKUP(A55,'מכרז- רפרנס מלא'!$A$4:$J$561,4,0)</f>
        <v>צבעים</v>
      </c>
      <c r="E55" s="57" t="str">
        <f>VLOOKUP(A55,'מכרז- רפרנס מלא'!$A$4:$J$561,6,0)</f>
        <v>צבע פסטל שמן סט 24 צבעים שונים</v>
      </c>
      <c r="F55" s="57" t="str">
        <f>VLOOKUP(A55,'מכרז- רפרנס מלא'!$A$4:$J$561,7,0)</f>
        <v>צבעי פסטל שמן בצבעים שונים, עשוי מפיגמנטים חזקים, קלים למריחה ואינם רעילים. גליל של פסטל המורכב מפיגמנט, שמן ושעווה, נקרא גם כ"צבע פנדה". סט של 24 צבעים שונים בחבילה.</v>
      </c>
      <c r="G55" s="57" t="str">
        <f>VLOOKUP(A55,'מכרז- רפרנס מלא'!$A$4:$J$561,8,0)</f>
        <v>, קריולה, אומגה, פנדה</v>
      </c>
      <c r="H55" s="57" t="str">
        <f>VLOOKUP(A55,'מכרז- רפרנס מלא'!$A$4:$J$561,9,0)</f>
        <v>סט</v>
      </c>
      <c r="I55" s="150">
        <f>VLOOKUP(A55,'מכרז- רפרנס מלא'!$A$4:$J$561,5,0)</f>
        <v>3.7142857142857143E-4</v>
      </c>
      <c r="J55" s="297"/>
      <c r="K55" s="243"/>
      <c r="L55" s="244"/>
    </row>
    <row r="56" spans="1:12" ht="28.5" x14ac:dyDescent="0.2">
      <c r="A56" s="236">
        <v>54</v>
      </c>
      <c r="B56" s="95" t="str">
        <f>VLOOKUP(A56,'מכרז- רפרנס מלא'!$A$4:$J$561,2,0)</f>
        <v>כלי כתיבה</v>
      </c>
      <c r="C56" s="95" t="str">
        <f>VLOOKUP(A56,'מכרז- רפרנס מלא'!$A$4:$J$561,3,0)</f>
        <v>מגוון כלי כתיבה</v>
      </c>
      <c r="D56" s="57" t="str">
        <f>VLOOKUP(A56,'מכרז- רפרנס מלא'!$A$4:$J$561,4,0)</f>
        <v>צבעים</v>
      </c>
      <c r="E56" s="57" t="str">
        <f>VLOOKUP(A56,'מכרז- רפרנס מלא'!$A$4:$J$561,6,0)</f>
        <v>ספריי צבע מיכל מתכת 400 מ"ל</v>
      </c>
      <c r="F56" s="57" t="str">
        <f>VLOOKUP(A56,'מכרז- רפרנס מלא'!$A$4:$J$561,7,0)</f>
        <v>ספריי צבע בצבעים שונים כולל כסף ו - ברונזה במיכל מתכת 400 מ'ל יבוש מהיר</v>
      </c>
      <c r="G56" s="57">
        <f>VLOOKUP(A56,'מכרז- רפרנס מלא'!$A$4:$J$561,8,0)</f>
        <v>0</v>
      </c>
      <c r="H56" s="57" t="str">
        <f>VLOOKUP(A56,'מכרז- רפרנס מלא'!$A$4:$J$561,9,0)</f>
        <v>יח</v>
      </c>
      <c r="I56" s="150">
        <f>VLOOKUP(A56,'מכרז- רפרנס מלא'!$A$4:$J$561,5,0)</f>
        <v>3.7142857142857143E-4</v>
      </c>
      <c r="J56" s="297"/>
      <c r="K56" s="243"/>
      <c r="L56" s="244"/>
    </row>
    <row r="57" spans="1:12" ht="42.75" x14ac:dyDescent="0.2">
      <c r="A57" s="236">
        <v>55</v>
      </c>
      <c r="B57" s="95" t="str">
        <f>VLOOKUP(A57,'מכרז- רפרנס מלא'!$A$4:$J$561,2,0)</f>
        <v>מוצרי איחסון, כריכה ואריזה</v>
      </c>
      <c r="C57" s="95" t="str">
        <f>VLOOKUP(A57,'מכרז- רפרנס מלא'!$A$4:$J$561,3,0)</f>
        <v>קופסאות</v>
      </c>
      <c r="D57" s="57" t="str">
        <f>VLOOKUP(A57,'מכרז- רפרנס מלא'!$A$4:$J$561,4,0)</f>
        <v>קופסאות גניזה וארכיב</v>
      </c>
      <c r="E57" s="57" t="str">
        <f>VLOOKUP(A57,'מכרז- רפרנס מלא'!$A$4:$J$561,6,0)</f>
        <v>קופסאת קרטון לארכיב בגודל רגיל ללא מכסה בלי הדפסה, פטנט פתיחה מהירה</v>
      </c>
      <c r="F57" s="57" t="str">
        <f>VLOOKUP(A57,'מכרז- רפרנס מלא'!$A$4:$J$561,7,0)</f>
        <v>ראה מפרט טכני מספר 1 בגיליונות הבאים</v>
      </c>
      <c r="G57" s="57">
        <f>VLOOKUP(A57,'מכרז- רפרנס מלא'!$A$4:$J$561,8,0)</f>
        <v>0</v>
      </c>
      <c r="H57" s="57" t="str">
        <f>VLOOKUP(A57,'מכרז- רפרנס מלא'!$A$4:$J$561,9,0)</f>
        <v>יח</v>
      </c>
      <c r="I57" s="150">
        <f>VLOOKUP(A57,'מכרז- רפרנס מלא'!$A$4:$J$561,5,0)</f>
        <v>4.478947368421052E-3</v>
      </c>
      <c r="J57" s="297"/>
      <c r="K57" s="243"/>
      <c r="L57" s="244"/>
    </row>
    <row r="58" spans="1:12" ht="28.5" x14ac:dyDescent="0.2">
      <c r="A58" s="236">
        <v>56</v>
      </c>
      <c r="B58" s="95" t="str">
        <f>VLOOKUP(A58,'מכרז- רפרנס מלא'!$A$4:$J$561,2,0)</f>
        <v>מוצרי איחסון, כריכה ואריזה</v>
      </c>
      <c r="C58" s="95" t="str">
        <f>VLOOKUP(A58,'מכרז- רפרנס מלא'!$A$4:$J$561,3,0)</f>
        <v>קופסאות</v>
      </c>
      <c r="D58" s="57" t="str">
        <f>VLOOKUP(A58,'מכרז- רפרנס מלא'!$A$4:$J$561,4,0)</f>
        <v>קופסאות גניזה וארכיב</v>
      </c>
      <c r="E58" s="57" t="str">
        <f>VLOOKUP(A58,'מכרז- רפרנס מלא'!$A$4:$J$561,6,0)</f>
        <v>קופסאת קרטון לארכיב בגודל רגיל ללא מכסה בלי הדפסה</v>
      </c>
      <c r="F58" s="57" t="str">
        <f>VLOOKUP(A58,'מכרז- רפרנס מלא'!$A$4:$J$561,7,0)</f>
        <v>ראה מפרט טכני מספר 1 א בגיליונות הבאים</v>
      </c>
      <c r="G58" s="57">
        <f>VLOOKUP(A58,'מכרז- רפרנס מלא'!$A$4:$J$561,8,0)</f>
        <v>0</v>
      </c>
      <c r="H58" s="57" t="str">
        <f>VLOOKUP(A58,'מכרז- רפרנס מלא'!$A$4:$J$561,9,0)</f>
        <v>יח</v>
      </c>
      <c r="I58" s="150">
        <f>VLOOKUP(A58,'מכרז- רפרנס מלא'!$A$4:$J$561,5,0)</f>
        <v>4.478947368421052E-3</v>
      </c>
      <c r="J58" s="297"/>
      <c r="K58" s="243"/>
      <c r="L58" s="244"/>
    </row>
    <row r="59" spans="1:12" ht="42.75" x14ac:dyDescent="0.2">
      <c r="A59" s="236">
        <v>57</v>
      </c>
      <c r="B59" s="95" t="str">
        <f>VLOOKUP(A59,'מכרז- רפרנס מלא'!$A$4:$J$561,2,0)</f>
        <v>מוצרי איחסון, כריכה ואריזה</v>
      </c>
      <c r="C59" s="95" t="str">
        <f>VLOOKUP(A59,'מכרז- רפרנס מלא'!$A$4:$J$561,3,0)</f>
        <v>קופסאות</v>
      </c>
      <c r="D59" s="57" t="str">
        <f>VLOOKUP(A59,'מכרז- רפרנס מלא'!$A$4:$J$561,4,0)</f>
        <v>קופסאות גניזה וארכיב</v>
      </c>
      <c r="E59" s="57" t="str">
        <f>VLOOKUP(A59,'מכרז- רפרנס מלא'!$A$4:$J$561,6,0)</f>
        <v>קופסאת קרטון לארכיב בגודל רגיל עם מכסה בלי הדפסה, פטנט פתיחה מהירה</v>
      </c>
      <c r="F59" s="57" t="str">
        <f>VLOOKUP(A59,'מכרז- רפרנס מלא'!$A$4:$J$561,7,0)</f>
        <v>ראה מפרט טכני מספר 2 בגיליונות הבאים</v>
      </c>
      <c r="G59" s="57">
        <f>VLOOKUP(A59,'מכרז- רפרנס מלא'!$A$4:$J$561,8,0)</f>
        <v>0</v>
      </c>
      <c r="H59" s="57" t="str">
        <f>VLOOKUP(A59,'מכרז- רפרנס מלא'!$A$4:$J$561,9,0)</f>
        <v>יח</v>
      </c>
      <c r="I59" s="150">
        <f>VLOOKUP(A59,'מכרז- רפרנס מלא'!$A$4:$J$561,5,0)</f>
        <v>4.478947368421052E-3</v>
      </c>
      <c r="J59" s="297"/>
      <c r="K59" s="243"/>
      <c r="L59" s="244"/>
    </row>
    <row r="60" spans="1:12" ht="28.5" x14ac:dyDescent="0.2">
      <c r="A60" s="236">
        <v>58</v>
      </c>
      <c r="B60" s="95" t="str">
        <f>VLOOKUP(A60,'מכרז- רפרנס מלא'!$A$4:$J$561,2,0)</f>
        <v>מוצרי איחסון, כריכה ואריזה</v>
      </c>
      <c r="C60" s="95" t="str">
        <f>VLOOKUP(A60,'מכרז- רפרנס מלא'!$A$4:$J$561,3,0)</f>
        <v>קופסאות</v>
      </c>
      <c r="D60" s="57" t="str">
        <f>VLOOKUP(A60,'מכרז- רפרנס מלא'!$A$4:$J$561,4,0)</f>
        <v>קופסאות גניזה וארכיב</v>
      </c>
      <c r="E60" s="57" t="str">
        <f>VLOOKUP(A60,'מכרז- רפרנס מלא'!$A$4:$J$561,6,0)</f>
        <v>קופסאת קרטון לארכיב בגודל רגיל עם מכסה בלי הדפסה</v>
      </c>
      <c r="F60" s="57" t="str">
        <f>VLOOKUP(A60,'מכרז- רפרנס מלא'!$A$4:$J$561,7,0)</f>
        <v>ראה מפרט טכני מספר  2 א בגיליונות הבאים</v>
      </c>
      <c r="G60" s="57">
        <f>VLOOKUP(A60,'מכרז- רפרנס מלא'!$A$4:$J$561,8,0)</f>
        <v>0</v>
      </c>
      <c r="H60" s="57" t="str">
        <f>VLOOKUP(A60,'מכרז- רפרנס מלא'!$A$4:$J$561,9,0)</f>
        <v>יח</v>
      </c>
      <c r="I60" s="150">
        <f>VLOOKUP(A60,'מכרז- רפרנס מלא'!$A$4:$J$561,5,0)</f>
        <v>4.478947368421052E-3</v>
      </c>
      <c r="J60" s="297"/>
      <c r="K60" s="243"/>
      <c r="L60" s="244"/>
    </row>
    <row r="61" spans="1:12" ht="42.75" x14ac:dyDescent="0.2">
      <c r="A61" s="236">
        <v>59</v>
      </c>
      <c r="B61" s="95" t="str">
        <f>VLOOKUP(A61,'מכרז- רפרנס מלא'!$A$4:$J$561,2,0)</f>
        <v>מוצרי איחסון, כריכה ואריזה</v>
      </c>
      <c r="C61" s="95" t="str">
        <f>VLOOKUP(A61,'מכרז- רפרנס מלא'!$A$4:$J$561,3,0)</f>
        <v>קופסאות</v>
      </c>
      <c r="D61" s="57" t="str">
        <f>VLOOKUP(A61,'מכרז- רפרנס מלא'!$A$4:$J$561,4,0)</f>
        <v>קופסאות גניזה וארכיב</v>
      </c>
      <c r="E61" s="57" t="str">
        <f>VLOOKUP(A61,'מכרז- רפרנס מלא'!$A$4:$J$561,6,0)</f>
        <v>קופסאת קרטון לארכיב בגודל רגיל ללא מכסה עם הדפסה, פטנט פתיחה מהירה</v>
      </c>
      <c r="F61" s="57" t="str">
        <f>VLOOKUP(A61,'מכרז- רפרנס מלא'!$A$4:$J$561,7,0)</f>
        <v>ראה מפרט טכני מספר 3 בגיליונות הבאים. כמות מינ' להזמנה ראשונה בלבד - 200 יח'.</v>
      </c>
      <c r="G61" s="57">
        <f>VLOOKUP(A61,'מכרז- רפרנס מלא'!$A$4:$J$561,8,0)</f>
        <v>0</v>
      </c>
      <c r="H61" s="57" t="str">
        <f>VLOOKUP(A61,'מכרז- רפרנס מלא'!$A$4:$J$561,9,0)</f>
        <v>יח</v>
      </c>
      <c r="I61" s="150">
        <f>VLOOKUP(A61,'מכרז- רפרנס מלא'!$A$4:$J$561,5,0)</f>
        <v>4.478947368421052E-3</v>
      </c>
      <c r="J61" s="297"/>
      <c r="K61" s="243"/>
      <c r="L61" s="244"/>
    </row>
    <row r="62" spans="1:12" ht="42.75" x14ac:dyDescent="0.2">
      <c r="A62" s="236">
        <v>60</v>
      </c>
      <c r="B62" s="95" t="str">
        <f>VLOOKUP(A62,'מכרז- רפרנס מלא'!$A$4:$J$561,2,0)</f>
        <v>מוצרי איחסון, כריכה ואריזה</v>
      </c>
      <c r="C62" s="95" t="str">
        <f>VLOOKUP(A62,'מכרז- רפרנס מלא'!$A$4:$J$561,3,0)</f>
        <v>קופסאות</v>
      </c>
      <c r="D62" s="57" t="str">
        <f>VLOOKUP(A62,'מכרז- רפרנס מלא'!$A$4:$J$561,4,0)</f>
        <v>קופסאות גניזה וארכיב</v>
      </c>
      <c r="E62" s="57" t="str">
        <f>VLOOKUP(A62,'מכרז- רפרנס מלא'!$A$4:$J$561,6,0)</f>
        <v>קופסאת קרטון לארכיב בגודל רגיל ללא מכסה עם הדפסה</v>
      </c>
      <c r="F62" s="57" t="str">
        <f>VLOOKUP(A62,'מכרז- רפרנס מלא'!$A$4:$J$561,7,0)</f>
        <v>ראה מפרט טכני מספר 3 א בגיליונות הבאים. כמות מינ' להזמנה ראשונה בלבד - 200 יח'.</v>
      </c>
      <c r="G62" s="57">
        <f>VLOOKUP(A62,'מכרז- רפרנס מלא'!$A$4:$J$561,8,0)</f>
        <v>0</v>
      </c>
      <c r="H62" s="57" t="str">
        <f>VLOOKUP(A62,'מכרז- רפרנס מלא'!$A$4:$J$561,9,0)</f>
        <v>יח</v>
      </c>
      <c r="I62" s="150">
        <f>VLOOKUP(A62,'מכרז- רפרנס מלא'!$A$4:$J$561,5,0)</f>
        <v>4.478947368421052E-3</v>
      </c>
      <c r="J62" s="297"/>
      <c r="K62" s="243"/>
      <c r="L62" s="244"/>
    </row>
    <row r="63" spans="1:12" ht="42.75" x14ac:dyDescent="0.2">
      <c r="A63" s="236">
        <v>61</v>
      </c>
      <c r="B63" s="95" t="str">
        <f>VLOOKUP(A63,'מכרז- רפרנס מלא'!$A$4:$J$561,2,0)</f>
        <v>מוצרי איחסון, כריכה ואריזה</v>
      </c>
      <c r="C63" s="95" t="str">
        <f>VLOOKUP(A63,'מכרז- רפרנס מלא'!$A$4:$J$561,3,0)</f>
        <v>קופסאות</v>
      </c>
      <c r="D63" s="57" t="str">
        <f>VLOOKUP(A63,'מכרז- רפרנס מלא'!$A$4:$J$561,4,0)</f>
        <v>קופסאות גניזה וארכיב</v>
      </c>
      <c r="E63" s="57" t="str">
        <f>VLOOKUP(A63,'מכרז- רפרנס מלא'!$A$4:$J$561,6,0)</f>
        <v>קופסאת קרטון לארכיב בגודל רגיל עם מכסה עם הדפסה, פטנט פתיחה מהירה</v>
      </c>
      <c r="F63" s="57" t="str">
        <f>VLOOKUP(A63,'מכרז- רפרנס מלא'!$A$4:$J$561,7,0)</f>
        <v>ראה מפרט טכני מספר 4 בגיליונות הבאים. כמות מינ' להזמנה ראשונה בלבד - 200 יח'.</v>
      </c>
      <c r="G63" s="57">
        <f>VLOOKUP(A63,'מכרז- רפרנס מלא'!$A$4:$J$561,8,0)</f>
        <v>0</v>
      </c>
      <c r="H63" s="57" t="str">
        <f>VLOOKUP(A63,'מכרז- רפרנס מלא'!$A$4:$J$561,9,0)</f>
        <v>יח</v>
      </c>
      <c r="I63" s="150">
        <f>VLOOKUP(A63,'מכרז- רפרנס מלא'!$A$4:$J$561,5,0)</f>
        <v>4.478947368421052E-3</v>
      </c>
      <c r="J63" s="297"/>
      <c r="K63" s="243"/>
      <c r="L63" s="244"/>
    </row>
    <row r="64" spans="1:12" ht="42.75" x14ac:dyDescent="0.2">
      <c r="A64" s="236">
        <v>62</v>
      </c>
      <c r="B64" s="95" t="str">
        <f>VLOOKUP(A64,'מכרז- רפרנס מלא'!$A$4:$J$561,2,0)</f>
        <v>מוצרי איחסון, כריכה ואריזה</v>
      </c>
      <c r="C64" s="95" t="str">
        <f>VLOOKUP(A64,'מכרז- רפרנס מלא'!$A$4:$J$561,3,0)</f>
        <v>קופסאות</v>
      </c>
      <c r="D64" s="57" t="str">
        <f>VLOOKUP(A64,'מכרז- רפרנס מלא'!$A$4:$J$561,4,0)</f>
        <v>קופסאות גניזה וארכיב</v>
      </c>
      <c r="E64" s="57" t="str">
        <f>VLOOKUP(A64,'מכרז- רפרנס מלא'!$A$4:$J$561,6,0)</f>
        <v>קופסאת קרטון לארכיב בגודל רגיל עם מכסה עם הדפסה</v>
      </c>
      <c r="F64" s="57" t="str">
        <f>VLOOKUP(A64,'מכרז- רפרנס מלא'!$A$4:$J$561,7,0)</f>
        <v>ראה מפרט טכני מספר 4 א בגיליונות הבאים. כמות מינ' להזמנה ראשונה בלבד - 200 יח'.</v>
      </c>
      <c r="G64" s="57">
        <f>VLOOKUP(A64,'מכרז- רפרנס מלא'!$A$4:$J$561,8,0)</f>
        <v>0</v>
      </c>
      <c r="H64" s="57" t="str">
        <f>VLOOKUP(A64,'מכרז- רפרנס מלא'!$A$4:$J$561,9,0)</f>
        <v>יח</v>
      </c>
      <c r="I64" s="150">
        <f>VLOOKUP(A64,'מכרז- רפרנס מלא'!$A$4:$J$561,5,0)</f>
        <v>4.478947368421052E-3</v>
      </c>
      <c r="J64" s="297"/>
      <c r="K64" s="243"/>
      <c r="L64" s="244"/>
    </row>
    <row r="65" spans="1:12" ht="42.75" x14ac:dyDescent="0.2">
      <c r="A65" s="236">
        <v>63</v>
      </c>
      <c r="B65" s="95" t="str">
        <f>VLOOKUP(A65,'מכרז- רפרנס מלא'!$A$4:$J$561,2,0)</f>
        <v>מוצרי איחסון, כריכה ואריזה</v>
      </c>
      <c r="C65" s="95" t="str">
        <f>VLOOKUP(A65,'מכרז- רפרנס מלא'!$A$4:$J$561,3,0)</f>
        <v>קופסאות</v>
      </c>
      <c r="D65" s="57" t="str">
        <f>VLOOKUP(A65,'מכרז- רפרנס מלא'!$A$4:$J$561,4,0)</f>
        <v>קופסאות גניזה וארכיב</v>
      </c>
      <c r="E65" s="57" t="str">
        <f>VLOOKUP(A65,'מכרז- רפרנס מלא'!$A$4:$J$561,6,0)</f>
        <v>קופסאת קרטון בגודל רגיל לגניזה לצמיתות (עם ציפוי פנימי) עם מכסה ללא הדפסה</v>
      </c>
      <c r="F65" s="57" t="str">
        <f>VLOOKUP(A65,'מכרז- רפרנס מלא'!$A$4:$J$561,7,0)</f>
        <v>ראה מפרט טכני מספר 5 בגיליונות הבאים</v>
      </c>
      <c r="G65" s="57">
        <f>VLOOKUP(A65,'מכרז- רפרנס מלא'!$A$4:$J$561,8,0)</f>
        <v>0</v>
      </c>
      <c r="H65" s="57" t="str">
        <f>VLOOKUP(A65,'מכרז- רפרנס מלא'!$A$4:$J$561,9,0)</f>
        <v>יח</v>
      </c>
      <c r="I65" s="150">
        <f>VLOOKUP(A65,'מכרז- רפרנס מלא'!$A$4:$J$561,5,0)</f>
        <v>4.478947368421052E-3</v>
      </c>
      <c r="J65" s="297"/>
      <c r="K65" s="243"/>
      <c r="L65" s="244"/>
    </row>
    <row r="66" spans="1:12" ht="42.75" x14ac:dyDescent="0.2">
      <c r="A66" s="236">
        <v>64</v>
      </c>
      <c r="B66" s="95" t="str">
        <f>VLOOKUP(A66,'מכרז- רפרנס מלא'!$A$4:$J$561,2,0)</f>
        <v>מוצרי איחסון, כריכה ואריזה</v>
      </c>
      <c r="C66" s="95" t="str">
        <f>VLOOKUP(A66,'מכרז- רפרנס מלא'!$A$4:$J$561,3,0)</f>
        <v>קופסאות</v>
      </c>
      <c r="D66" s="57" t="str">
        <f>VLOOKUP(A66,'מכרז- רפרנס מלא'!$A$4:$J$561,4,0)</f>
        <v>קופסאות גניזה וארכיב</v>
      </c>
      <c r="E66" s="57" t="str">
        <f>VLOOKUP(A66,'מכרז- רפרנס מלא'!$A$4:$J$561,6,0)</f>
        <v>קופסאת קרטון בגודל רגיל לגניזה לצמיתות (עם ציפוי פנימי) עם מכסה ועם הדפסה</v>
      </c>
      <c r="F66" s="57" t="str">
        <f>VLOOKUP(A66,'מכרז- רפרנס מלא'!$A$4:$J$561,7,0)</f>
        <v>ראה מפרט טכני מספר 6 בגיליונות הבאים. כמות מינ' להזמנה ראשונה בלבד - 200 יח'.</v>
      </c>
      <c r="G66" s="57">
        <f>VLOOKUP(A66,'מכרז- רפרנס מלא'!$A$4:$J$561,8,0)</f>
        <v>0</v>
      </c>
      <c r="H66" s="57" t="str">
        <f>VLOOKUP(A66,'מכרז- רפרנס מלא'!$A$4:$J$561,9,0)</f>
        <v>יח</v>
      </c>
      <c r="I66" s="150">
        <f>VLOOKUP(A66,'מכרז- רפרנס מלא'!$A$4:$J$561,5,0)</f>
        <v>4.478947368421052E-3</v>
      </c>
      <c r="J66" s="297"/>
      <c r="K66" s="243"/>
      <c r="L66" s="244"/>
    </row>
    <row r="67" spans="1:12" ht="28.5" x14ac:dyDescent="0.2">
      <c r="A67" s="236">
        <v>65</v>
      </c>
      <c r="B67" s="95" t="str">
        <f>VLOOKUP(A67,'מכרז- רפרנס מלא'!$A$4:$J$561,2,0)</f>
        <v>מוצרי איחסון, כריכה ואריזה</v>
      </c>
      <c r="C67" s="95" t="str">
        <f>VLOOKUP(A67,'מכרז- רפרנס מלא'!$A$4:$J$561,3,0)</f>
        <v>קופסאות</v>
      </c>
      <c r="D67" s="57" t="str">
        <f>VLOOKUP(A67,'מכרז- רפרנס מלא'!$A$4:$J$561,4,0)</f>
        <v>קופסאות גניזה וארכיב</v>
      </c>
      <c r="E67" s="57" t="str">
        <f>VLOOKUP(A67,'מכרז- רפרנס מלא'!$A$4:$J$561,6,0)</f>
        <v>קופסאת קרטון לארכיב בגודל גדול עם מכסה בלי הדפסה</v>
      </c>
      <c r="F67" s="57" t="str">
        <f>VLOOKUP(A67,'מכרז- רפרנס מלא'!$A$4:$J$561,7,0)</f>
        <v>ראה מפרט טכני מספר 7 בגיליונות הבאים</v>
      </c>
      <c r="G67" s="57">
        <f>VLOOKUP(A67,'מכרז- רפרנס מלא'!$A$4:$J$561,8,0)</f>
        <v>0</v>
      </c>
      <c r="H67" s="57" t="str">
        <f>VLOOKUP(A67,'מכרז- רפרנס מלא'!$A$4:$J$561,9,0)</f>
        <v>יח</v>
      </c>
      <c r="I67" s="150">
        <f>VLOOKUP(A67,'מכרז- רפרנס מלא'!$A$4:$J$561,5,0)</f>
        <v>4.478947368421052E-3</v>
      </c>
      <c r="J67" s="297"/>
      <c r="K67" s="243"/>
      <c r="L67" s="244"/>
    </row>
    <row r="68" spans="1:12" ht="28.5" x14ac:dyDescent="0.2">
      <c r="A68" s="236">
        <v>66</v>
      </c>
      <c r="B68" s="95" t="str">
        <f>VLOOKUP(A68,'מכרז- רפרנס מלא'!$A$4:$J$561,2,0)</f>
        <v>מוצרי איחסון, כריכה ואריזה</v>
      </c>
      <c r="C68" s="95" t="str">
        <f>VLOOKUP(A68,'מכרז- רפרנס מלא'!$A$4:$J$561,3,0)</f>
        <v>קופסאות</v>
      </c>
      <c r="D68" s="57" t="str">
        <f>VLOOKUP(A68,'מכרז- רפרנס מלא'!$A$4:$J$561,4,0)</f>
        <v>קופסאות גניזה וארכיב</v>
      </c>
      <c r="E68" s="57" t="str">
        <f>VLOOKUP(A68,'מכרז- רפרנס מלא'!$A$4:$J$561,6,0)</f>
        <v>קופסאת קרטון לארכיב בגודל מיוחד עם מכסה בלי הדפסה</v>
      </c>
      <c r="F68" s="57" t="str">
        <f>VLOOKUP(A68,'מכרז- רפרנס מלא'!$A$4:$J$561,7,0)</f>
        <v>ראה מפרט טכני מספר 8 בגיליונות הבאים</v>
      </c>
      <c r="G68" s="57">
        <f>VLOOKUP(A68,'מכרז- רפרנס מלא'!$A$4:$J$561,8,0)</f>
        <v>0</v>
      </c>
      <c r="H68" s="57" t="str">
        <f>VLOOKUP(A68,'מכרז- רפרנס מלא'!$A$4:$J$561,9,0)</f>
        <v>יח</v>
      </c>
      <c r="I68" s="150">
        <f>VLOOKUP(A68,'מכרז- רפרנס מלא'!$A$4:$J$561,5,0)</f>
        <v>4.478947368421052E-3</v>
      </c>
      <c r="J68" s="297"/>
      <c r="K68" s="243"/>
      <c r="L68" s="244"/>
    </row>
    <row r="69" spans="1:12" ht="28.5" x14ac:dyDescent="0.2">
      <c r="A69" s="236">
        <v>67</v>
      </c>
      <c r="B69" s="95" t="str">
        <f>VLOOKUP(A69,'מכרז- רפרנס מלא'!$A$4:$J$561,2,0)</f>
        <v>מוצרי איחסון, כריכה ואריזה</v>
      </c>
      <c r="C69" s="95" t="str">
        <f>VLOOKUP(A69,'מכרז- רפרנס מלא'!$A$4:$J$561,3,0)</f>
        <v>קופסאות</v>
      </c>
      <c r="D69" s="57" t="str">
        <f>VLOOKUP(A69,'מכרז- רפרנס מלא'!$A$4:$J$561,4,0)</f>
        <v>קופסאות גניזה וארכיב</v>
      </c>
      <c r="E69" s="57" t="str">
        <f>VLOOKUP(A69,'מכרז- רפרנס מלא'!$A$4:$J$561,6,0)</f>
        <v>קופסאת קרטון לארכיב בגודל 1/2 עם מכסה בלי הדפסה</v>
      </c>
      <c r="F69" s="57" t="str">
        <f>VLOOKUP(A69,'מכרז- רפרנס מלא'!$A$4:$J$561,7,0)</f>
        <v>ראה מפרט טכני מספר 10 בגיליונות הבאים</v>
      </c>
      <c r="G69" s="57">
        <f>VLOOKUP(A69,'מכרז- רפרנס מלא'!$A$4:$J$561,8,0)</f>
        <v>0</v>
      </c>
      <c r="H69" s="57" t="str">
        <f>VLOOKUP(A69,'מכרז- רפרנס מלא'!$A$4:$J$561,9,0)</f>
        <v>יח</v>
      </c>
      <c r="I69" s="150">
        <f>VLOOKUP(A69,'מכרז- רפרנס מלא'!$A$4:$J$561,5,0)</f>
        <v>4.478947368421052E-3</v>
      </c>
      <c r="J69" s="297"/>
      <c r="K69" s="243"/>
      <c r="L69" s="244"/>
    </row>
    <row r="70" spans="1:12" ht="28.5" x14ac:dyDescent="0.2">
      <c r="A70" s="236">
        <v>68</v>
      </c>
      <c r="B70" s="95" t="str">
        <f>VLOOKUP(A70,'מכרז- רפרנס מלא'!$A$4:$J$561,2,0)</f>
        <v>מוצרי איחסון, כריכה ואריזה</v>
      </c>
      <c r="C70" s="95" t="str">
        <f>VLOOKUP(A70,'מכרז- רפרנס מלא'!$A$4:$J$561,3,0)</f>
        <v>קופסאות</v>
      </c>
      <c r="D70" s="57" t="str">
        <f>VLOOKUP(A70,'מכרז- רפרנס מלא'!$A$4:$J$561,4,0)</f>
        <v>קופסאות גניזה וארכיב</v>
      </c>
      <c r="E70" s="57" t="str">
        <f>VLOOKUP(A70,'מכרז- רפרנס מלא'!$A$4:$J$561,6,0)</f>
        <v>קופסאת קרטון לארכיב בגודל 1/6 עם מכסה בלי הדפסה</v>
      </c>
      <c r="F70" s="57" t="str">
        <f>VLOOKUP(A70,'מכרז- רפרנס מלא'!$A$4:$J$561,7,0)</f>
        <v>ראה מפרט טכני מספר 11 בגיליונות הבאים</v>
      </c>
      <c r="G70" s="57">
        <f>VLOOKUP(A70,'מכרז- רפרנס מלא'!$A$4:$J$561,8,0)</f>
        <v>0</v>
      </c>
      <c r="H70" s="57" t="str">
        <f>VLOOKUP(A70,'מכרז- רפרנס מלא'!$A$4:$J$561,9,0)</f>
        <v>יח</v>
      </c>
      <c r="I70" s="150">
        <f>VLOOKUP(A70,'מכרז- רפרנס מלא'!$A$4:$J$561,5,0)</f>
        <v>4.478947368421052E-3</v>
      </c>
      <c r="J70" s="297"/>
      <c r="K70" s="243"/>
      <c r="L70" s="244"/>
    </row>
    <row r="71" spans="1:12" ht="28.5" x14ac:dyDescent="0.2">
      <c r="A71" s="236">
        <v>69</v>
      </c>
      <c r="B71" s="95" t="str">
        <f>VLOOKUP(A71,'מכרז- רפרנס מלא'!$A$4:$J$561,2,0)</f>
        <v>מוצרי איחסון, כריכה ואריזה</v>
      </c>
      <c r="C71" s="95" t="str">
        <f>VLOOKUP(A71,'מכרז- רפרנס מלא'!$A$4:$J$561,3,0)</f>
        <v>קופסאות</v>
      </c>
      <c r="D71" s="57" t="str">
        <f>VLOOKUP(A71,'מכרז- רפרנס מלא'!$A$4:$J$561,4,0)</f>
        <v>קופסאות גניזה וארכיב</v>
      </c>
      <c r="E71" s="57" t="str">
        <f>VLOOKUP(A71,'מכרז- רפרנס מלא'!$A$4:$J$561,6,0)</f>
        <v>גליל מפות  - אורך 50 ס"מ, קוטר 6 ס"מ</v>
      </c>
      <c r="F71" s="57" t="str">
        <f>VLOOKUP(A71,'מכרז- רפרנס מלא'!$A$4:$J$561,7,0)</f>
        <v>גלילי קרטון לאחסון מפות ושרטוטים .עם שני פקקים מתאימים אחד לכל צד</v>
      </c>
      <c r="G71" s="57">
        <f>VLOOKUP(A71,'מכרז- רפרנס מלא'!$A$4:$J$561,8,0)</f>
        <v>0</v>
      </c>
      <c r="H71" s="57" t="str">
        <f>VLOOKUP(A71,'מכרז- רפרנס מלא'!$A$4:$J$561,9,0)</f>
        <v>יח</v>
      </c>
      <c r="I71" s="150">
        <f>VLOOKUP(A71,'מכרז- רפרנס מלא'!$A$4:$J$561,5,0)</f>
        <v>4.478947368421052E-3</v>
      </c>
      <c r="J71" s="297"/>
      <c r="K71" s="243"/>
      <c r="L71" s="244"/>
    </row>
    <row r="72" spans="1:12" ht="28.5" x14ac:dyDescent="0.2">
      <c r="A72" s="236">
        <v>70</v>
      </c>
      <c r="B72" s="95" t="str">
        <f>VLOOKUP(A72,'מכרז- רפרנס מלא'!$A$4:$J$561,2,0)</f>
        <v>מוצרי איחסון, כריכה ואריזה</v>
      </c>
      <c r="C72" s="95" t="str">
        <f>VLOOKUP(A72,'מכרז- רפרנס מלא'!$A$4:$J$561,3,0)</f>
        <v>קופסאות</v>
      </c>
      <c r="D72" s="57" t="str">
        <f>VLOOKUP(A72,'מכרז- רפרנס מלא'!$A$4:$J$561,4,0)</f>
        <v>קופסאות גניזה וארכיב</v>
      </c>
      <c r="E72" s="57" t="str">
        <f>VLOOKUP(A72,'מכרז- רפרנס מלא'!$A$4:$J$561,6,0)</f>
        <v>גליל מפות  - אורך 75 ס"מ, קוטר 6 ס"מ</v>
      </c>
      <c r="F72" s="57" t="str">
        <f>VLOOKUP(A72,'מכרז- רפרנס מלא'!$A$4:$J$561,7,0)</f>
        <v>גלילי קרטון לאחסון מפות ושרטוטים .עם שני פקקים מתאימים אחד לכל צד</v>
      </c>
      <c r="G72" s="57">
        <f>VLOOKUP(A72,'מכרז- רפרנס מלא'!$A$4:$J$561,8,0)</f>
        <v>0</v>
      </c>
      <c r="H72" s="57" t="str">
        <f>VLOOKUP(A72,'מכרז- רפרנס מלא'!$A$4:$J$561,9,0)</f>
        <v>יח</v>
      </c>
      <c r="I72" s="150">
        <f>VLOOKUP(A72,'מכרז- רפרנס מלא'!$A$4:$J$561,5,0)</f>
        <v>4.478947368421052E-3</v>
      </c>
      <c r="J72" s="297"/>
      <c r="K72" s="243"/>
      <c r="L72" s="244"/>
    </row>
    <row r="73" spans="1:12" ht="28.5" x14ac:dyDescent="0.2">
      <c r="A73" s="236">
        <v>71</v>
      </c>
      <c r="B73" s="95" t="str">
        <f>VLOOKUP(A73,'מכרז- רפרנס מלא'!$A$4:$J$561,2,0)</f>
        <v>מוצרי איחסון, כריכה ואריזה</v>
      </c>
      <c r="C73" s="95" t="str">
        <f>VLOOKUP(A73,'מכרז- רפרנס מלא'!$A$4:$J$561,3,0)</f>
        <v>קופסאות</v>
      </c>
      <c r="D73" s="57" t="str">
        <f>VLOOKUP(A73,'מכרז- רפרנס מלא'!$A$4:$J$561,4,0)</f>
        <v>קופסאות גניזה וארכיב</v>
      </c>
      <c r="E73" s="57" t="str">
        <f>VLOOKUP(A73,'מכרז- רפרנס מלא'!$A$4:$J$561,6,0)</f>
        <v>גליל מפות  - אורך  100ס"מ, קוטר 6 ס"מ</v>
      </c>
      <c r="F73" s="57" t="str">
        <f>VLOOKUP(A73,'מכרז- רפרנס מלא'!$A$4:$J$561,7,0)</f>
        <v>גלילי קרטון לאחסון מפות ושרטוטים .עם שני פקקים מתאימים אחד לכל צד</v>
      </c>
      <c r="G73" s="57">
        <f>VLOOKUP(A73,'מכרז- רפרנס מלא'!$A$4:$J$561,8,0)</f>
        <v>0</v>
      </c>
      <c r="H73" s="57" t="str">
        <f>VLOOKUP(A73,'מכרז- רפרנס מלא'!$A$4:$J$561,9,0)</f>
        <v>יח</v>
      </c>
      <c r="I73" s="150">
        <f>VLOOKUP(A73,'מכרז- רפרנס מלא'!$A$4:$J$561,5,0)</f>
        <v>4.478947368421052E-3</v>
      </c>
      <c r="J73" s="297"/>
      <c r="K73" s="243"/>
      <c r="L73" s="244"/>
    </row>
    <row r="74" spans="1:12" ht="28.5" x14ac:dyDescent="0.2">
      <c r="A74" s="236">
        <v>72</v>
      </c>
      <c r="B74" s="95" t="str">
        <f>VLOOKUP(A74,'מכרז- רפרנס מלא'!$A$4:$J$561,2,0)</f>
        <v>מוצרי איחסון, כריכה ואריזה</v>
      </c>
      <c r="C74" s="95" t="str">
        <f>VLOOKUP(A74,'מכרז- רפרנס מלא'!$A$4:$J$561,3,0)</f>
        <v>קופסאות</v>
      </c>
      <c r="D74" s="57" t="str">
        <f>VLOOKUP(A74,'מכרז- רפרנס מלא'!$A$4:$J$561,4,0)</f>
        <v>קופסאות גניזה וארכיב</v>
      </c>
      <c r="E74" s="57" t="str">
        <f>VLOOKUP(A74,'מכרז- רפרנס מלא'!$A$4:$J$561,6,0)</f>
        <v>גליל מפות  - אורך 60 ס"מ, קוטר 4 ס"מ</v>
      </c>
      <c r="F74" s="57" t="str">
        <f>VLOOKUP(A74,'מכרז- רפרנס מלא'!$A$4:$J$561,7,0)</f>
        <v>גלילי קרטון לאחסון מפות ושרטוטים .עם שני פקקים מתאימים אחד לכל צד</v>
      </c>
      <c r="G74" s="57">
        <f>VLOOKUP(A74,'מכרז- רפרנס מלא'!$A$4:$J$561,8,0)</f>
        <v>0</v>
      </c>
      <c r="H74" s="57" t="str">
        <f>VLOOKUP(A74,'מכרז- רפרנס מלא'!$A$4:$J$561,9,0)</f>
        <v>יח</v>
      </c>
      <c r="I74" s="150">
        <f>VLOOKUP(A74,'מכרז- רפרנס מלא'!$A$4:$J$561,5,0)</f>
        <v>4.478947368421052E-3</v>
      </c>
      <c r="J74" s="297"/>
      <c r="K74" s="243"/>
      <c r="L74" s="244"/>
    </row>
    <row r="75" spans="1:12" ht="28.5" x14ac:dyDescent="0.2">
      <c r="A75" s="236">
        <v>73</v>
      </c>
      <c r="B75" s="95" t="str">
        <f>VLOOKUP(A75,'מכרז- רפרנס מלא'!$A$4:$J$561,2,0)</f>
        <v>מוצרי איחסון, כריכה ואריזה</v>
      </c>
      <c r="C75" s="95" t="str">
        <f>VLOOKUP(A75,'מכרז- רפרנס מלא'!$A$4:$J$561,3,0)</f>
        <v>קופסאות</v>
      </c>
      <c r="D75" s="57" t="str">
        <f>VLOOKUP(A75,'מכרז- רפרנס מלא'!$A$4:$J$561,4,0)</f>
        <v>קופסאות גניזה וארכיב</v>
      </c>
      <c r="E75" s="57" t="str">
        <f>VLOOKUP(A75,'מכרז- רפרנס מלא'!$A$4:$J$561,6,0)</f>
        <v>מכסה למיכל ארכיב גניזה (רחב)</v>
      </c>
      <c r="F75" s="57" t="str">
        <f>VLOOKUP(A75,'מכרז- רפרנס מלא'!$A$4:$J$561,7,0)</f>
        <v>מכסה למיכל ארכיב גניזה (רחב)</v>
      </c>
      <c r="G75" s="57">
        <f>VLOOKUP(A75,'מכרז- רפרנס מלא'!$A$4:$J$561,8,0)</f>
        <v>0</v>
      </c>
      <c r="H75" s="57" t="str">
        <f>VLOOKUP(A75,'מכרז- רפרנס מלא'!$A$4:$J$561,9,0)</f>
        <v>יח'</v>
      </c>
      <c r="I75" s="150">
        <f>VLOOKUP(A75,'מכרז- רפרנס מלא'!$A$4:$J$561,5,0)</f>
        <v>4.478947368421052E-3</v>
      </c>
      <c r="J75" s="297"/>
      <c r="K75" s="243"/>
      <c r="L75" s="244"/>
    </row>
    <row r="76" spans="1:12" ht="42.75" x14ac:dyDescent="0.2">
      <c r="A76" s="236">
        <v>74</v>
      </c>
      <c r="B76" s="95" t="str">
        <f>VLOOKUP(A76,'מכרז- רפרנס מלא'!$A$4:$J$561,2,0)</f>
        <v>מוצרי איחסון, כריכה ואריזה</v>
      </c>
      <c r="C76" s="95" t="str">
        <f>VLOOKUP(A76,'מכרז- רפרנס מלא'!$A$4:$J$561,3,0)</f>
        <v>קופסאות</v>
      </c>
      <c r="D76" s="57" t="str">
        <f>VLOOKUP(A76,'מכרז- רפרנס מלא'!$A$4:$J$561,4,0)</f>
        <v>קופסאות וכרטסות קרטון ופלסטיק</v>
      </c>
      <c r="E76" s="57" t="str">
        <f>VLOOKUP(A76,'מכרז- רפרנס מלא'!$A$4:$J$561,6,0)</f>
        <v>גליל לנשיאת שרטוטים ומפות-רחב</v>
      </c>
      <c r="F76" s="57" t="str">
        <f>VLOOKUP(A76,'מכרז- רפרנס מלא'!$A$4:$J$561,7,0)</f>
        <v>גליל עשוי פלסטיק עם מכסה ורצועת נשיאה על כתף, מיועד לשמירה ולניוד מפות ושרטוטים, עמיד בפני מים</v>
      </c>
      <c r="G76" s="57">
        <f>VLOOKUP(A76,'מכרז- רפרנס מלא'!$A$4:$J$561,8,0)</f>
        <v>0</v>
      </c>
      <c r="H76" s="57" t="str">
        <f>VLOOKUP(A76,'מכרז- רפרנס מלא'!$A$4:$J$561,9,0)</f>
        <v>יח</v>
      </c>
      <c r="I76" s="150">
        <f>VLOOKUP(A76,'מכרז- רפרנס מלא'!$A$4:$J$561,5,0)</f>
        <v>4.8999999999999998E-4</v>
      </c>
      <c r="J76" s="297"/>
      <c r="K76" s="243"/>
      <c r="L76" s="244"/>
    </row>
    <row r="77" spans="1:12" ht="57" x14ac:dyDescent="0.2">
      <c r="A77" s="236">
        <v>75</v>
      </c>
      <c r="B77" s="95" t="str">
        <f>VLOOKUP(A77,'מכרז- רפרנס מלא'!$A$4:$J$561,2,0)</f>
        <v>מוצרי איחסון, כריכה ואריזה</v>
      </c>
      <c r="C77" s="95" t="str">
        <f>VLOOKUP(A77,'מכרז- רפרנס מלא'!$A$4:$J$561,3,0)</f>
        <v>קופסאות</v>
      </c>
      <c r="D77" s="57" t="str">
        <f>VLOOKUP(A77,'מכרז- רפרנס מלא'!$A$4:$J$561,4,0)</f>
        <v>קופסאות וכרטסות קרטון ופלסטיק</v>
      </c>
      <c r="E77" s="57" t="str">
        <f>VLOOKUP(A77,'מכרז- רפרנס מלא'!$A$4:$J$561,6,0)</f>
        <v>קופסת קרטון קשיח  לאיחסון קטלוגים, חוברות וכד'</v>
      </c>
      <c r="F77" s="57" t="str">
        <f>VLOOKUP(A77,'מכרז- רפרנס מלא'!$A$4:$J$561,7,0)</f>
        <v>קופסת קרטון קשיח לאחסנת חוברות וקטלוגים , ציפוי מנייר, רוחב 9 ס"מ ,
גובה 30 ס"מ,
עומק 26 ס"מ.</v>
      </c>
      <c r="G77" s="57">
        <f>VLOOKUP(A77,'מכרז- רפרנס מלא'!$A$4:$J$561,8,0)</f>
        <v>0</v>
      </c>
      <c r="H77" s="57" t="str">
        <f>VLOOKUP(A77,'מכרז- רפרנס מלא'!$A$4:$J$561,9,0)</f>
        <v>יח</v>
      </c>
      <c r="I77" s="150">
        <f>VLOOKUP(A77,'מכרז- רפרנס מלא'!$A$4:$J$561,5,0)</f>
        <v>4.8999999999999998E-4</v>
      </c>
      <c r="J77" s="297"/>
      <c r="K77" s="243"/>
      <c r="L77" s="244"/>
    </row>
    <row r="78" spans="1:12" ht="42.75" x14ac:dyDescent="0.2">
      <c r="A78" s="236">
        <v>76</v>
      </c>
      <c r="B78" s="95" t="str">
        <f>VLOOKUP(A78,'מכרז- רפרנס מלא'!$A$4:$J$561,2,0)</f>
        <v>מוצרי איחסון, כריכה ואריזה</v>
      </c>
      <c r="C78" s="95" t="str">
        <f>VLOOKUP(A78,'מכרז- רפרנס מלא'!$A$4:$J$561,3,0)</f>
        <v>קופסאות</v>
      </c>
      <c r="D78" s="57" t="str">
        <f>VLOOKUP(A78,'מכרז- רפרנס מלא'!$A$4:$J$561,4,0)</f>
        <v>קופסאות וכרטסות קרטון ופלסטיק</v>
      </c>
      <c r="E78" s="57" t="str">
        <f>VLOOKUP(A78,'מכרז- רפרנס מלא'!$A$4:$J$561,6,0)</f>
        <v>קופסת פלסטיק לאיחסון קטלוגים, חוברות וכד' אפור/לבן</v>
      </c>
      <c r="F78" s="57" t="str">
        <f>VLOOKUP(A78,'מכרז- רפרנס מלא'!$A$4:$J$561,7,0)</f>
        <v>קופסת פלסטיק קשיח לאחסנת חוברות וקטלוגים , רוחב 9 ס"מ</v>
      </c>
      <c r="G78" s="57">
        <f>VLOOKUP(A78,'מכרז- רפרנס מלא'!$A$4:$J$561,8,0)</f>
        <v>0</v>
      </c>
      <c r="H78" s="57" t="str">
        <f>VLOOKUP(A78,'מכרז- רפרנס מלא'!$A$4:$J$561,9,0)</f>
        <v>יח</v>
      </c>
      <c r="I78" s="150">
        <f>VLOOKUP(A78,'מכרז- רפרנס מלא'!$A$4:$J$561,5,0)</f>
        <v>4.8999999999999998E-4</v>
      </c>
      <c r="J78" s="297"/>
      <c r="K78" s="243"/>
      <c r="L78" s="244"/>
    </row>
    <row r="79" spans="1:12" ht="42.75" x14ac:dyDescent="0.2">
      <c r="A79" s="236">
        <v>77</v>
      </c>
      <c r="B79" s="95" t="str">
        <f>VLOOKUP(A79,'מכרז- רפרנס מלא'!$A$4:$J$561,2,0)</f>
        <v>מוצרי איחסון, כריכה ואריזה</v>
      </c>
      <c r="C79" s="95" t="str">
        <f>VLOOKUP(A79,'מכרז- רפרנס מלא'!$A$4:$J$561,3,0)</f>
        <v>קופסאות</v>
      </c>
      <c r="D79" s="57" t="str">
        <f>VLOOKUP(A79,'מכרז- רפרנס מלא'!$A$4:$J$561,4,0)</f>
        <v>קופסאות וכרטסות קרטון ופלסטיק</v>
      </c>
      <c r="E79" s="57" t="str">
        <f>VLOOKUP(A79,'מכרז- רפרנס מלא'!$A$4:$J$561,6,0)</f>
        <v>קופסת פלסטיק לאיחסון קטלוגים, חוברות וכד'  שחור</v>
      </c>
      <c r="F79" s="57" t="str">
        <f>VLOOKUP(A79,'מכרז- רפרנס מלא'!$A$4:$J$561,7,0)</f>
        <v>קופסת פלסטיק קשיח לאחסנת חוברות וקטלוגים , רוחב 9 ס"מ</v>
      </c>
      <c r="G79" s="57">
        <f>VLOOKUP(A79,'מכרז- רפרנס מלא'!$A$4:$J$561,8,0)</f>
        <v>0</v>
      </c>
      <c r="H79" s="57" t="str">
        <f>VLOOKUP(A79,'מכרז- רפרנס מלא'!$A$4:$J$561,9,0)</f>
        <v>יח</v>
      </c>
      <c r="I79" s="150">
        <f>VLOOKUP(A79,'מכרז- רפרנס מלא'!$A$4:$J$561,5,0)</f>
        <v>4.8999999999999998E-4</v>
      </c>
      <c r="J79" s="297"/>
      <c r="K79" s="243"/>
      <c r="L79" s="244"/>
    </row>
    <row r="80" spans="1:12" ht="42.75" x14ac:dyDescent="0.2">
      <c r="A80" s="236">
        <v>78</v>
      </c>
      <c r="B80" s="95" t="str">
        <f>VLOOKUP(A80,'מכרז- רפרנס מלא'!$A$4:$J$561,2,0)</f>
        <v>מוצרי איחסון, כריכה ואריזה</v>
      </c>
      <c r="C80" s="95" t="str">
        <f>VLOOKUP(A80,'מכרז- רפרנס מלא'!$A$4:$J$561,3,0)</f>
        <v>קופסאות</v>
      </c>
      <c r="D80" s="57" t="str">
        <f>VLOOKUP(A80,'מכרז- רפרנס מלא'!$A$4:$J$561,4,0)</f>
        <v>קופסאות וכרטסות קרטון ופלסטיק</v>
      </c>
      <c r="E80" s="57" t="str">
        <f>VLOOKUP(A80,'מכרז- רפרנס מלא'!$A$4:$J$561,6,0)</f>
        <v xml:space="preserve">קרטון דואר 7 - 600/400/400 </v>
      </c>
      <c r="F80" s="57" t="str">
        <f>VLOOKUP(A80,'מכרז- רפרנס מלא'!$A$4:$J$561,7,0)</f>
        <v xml:space="preserve"> ראה מפרט טכני מספר 21 בגליונות הבאים</v>
      </c>
      <c r="G80" s="57">
        <f>VLOOKUP(A80,'מכרז- רפרנס מלא'!$A$4:$J$561,8,0)</f>
        <v>0</v>
      </c>
      <c r="H80" s="57" t="str">
        <f>VLOOKUP(A80,'מכרז- רפרנס מלא'!$A$4:$J$561,9,0)</f>
        <v>יח'</v>
      </c>
      <c r="I80" s="150">
        <f>VLOOKUP(A80,'מכרז- רפרנס מלא'!$A$4:$J$561,5,0)</f>
        <v>4.8999999999999998E-4</v>
      </c>
      <c r="J80" s="297"/>
      <c r="K80" s="243"/>
      <c r="L80" s="244"/>
    </row>
    <row r="81" spans="1:12" ht="42.75" x14ac:dyDescent="0.2">
      <c r="A81" s="236">
        <v>79</v>
      </c>
      <c r="B81" s="95" t="str">
        <f>VLOOKUP(A81,'מכרז- רפרנס מלא'!$A$4:$J$561,2,0)</f>
        <v>מוצרי איחסון, כריכה ואריזה</v>
      </c>
      <c r="C81" s="95" t="str">
        <f>VLOOKUP(A81,'מכרז- רפרנס מלא'!$A$4:$J$561,3,0)</f>
        <v>קופסאות</v>
      </c>
      <c r="D81" s="57" t="str">
        <f>VLOOKUP(A81,'מכרז- רפרנס מלא'!$A$4:$J$561,4,0)</f>
        <v>קופסאות וכרטסות קרטון ופלסטיק</v>
      </c>
      <c r="E81" s="57" t="str">
        <f>VLOOKUP(A81,'מכרז- רפרנס מלא'!$A$4:$J$561,6,0)</f>
        <v>קופסא לקטלוג-ויזנר</v>
      </c>
      <c r="F81" s="57" t="str">
        <f>VLOOKUP(A81,'מכרז- רפרנס מלא'!$A$4:$J$561,7,0)</f>
        <v>מיכל איחסון לתיקי ויזנר בצבע אפור</v>
      </c>
      <c r="G81" s="57">
        <f>VLOOKUP(A81,'מכרז- רפרנס מלא'!$A$4:$J$561,8,0)</f>
        <v>0</v>
      </c>
      <c r="H81" s="57" t="str">
        <f>VLOOKUP(A81,'מכרז- רפרנס מלא'!$A$4:$J$561,9,0)</f>
        <v>יח</v>
      </c>
      <c r="I81" s="150">
        <f>VLOOKUP(A81,'מכרז- רפרנס מלא'!$A$4:$J$561,5,0)</f>
        <v>4.8999999999999998E-4</v>
      </c>
      <c r="J81" s="297"/>
      <c r="K81" s="243"/>
      <c r="L81" s="244"/>
    </row>
    <row r="82" spans="1:12" ht="42.75" x14ac:dyDescent="0.2">
      <c r="A82" s="236">
        <v>80</v>
      </c>
      <c r="B82" s="95" t="str">
        <f>VLOOKUP(A82,'מכרז- רפרנס מלא'!$A$4:$J$561,2,0)</f>
        <v>מוצרי איחסון, כריכה ואריזה</v>
      </c>
      <c r="C82" s="95" t="str">
        <f>VLOOKUP(A82,'מכרז- רפרנס מלא'!$A$4:$J$561,3,0)</f>
        <v>קופסאות</v>
      </c>
      <c r="D82" s="57" t="str">
        <f>VLOOKUP(A82,'מכרז- רפרנס מלא'!$A$4:$J$561,4,0)</f>
        <v>קופסאות וכרטסות קרטון ופלסטיק</v>
      </c>
      <c r="E82" s="57" t="str">
        <f>VLOOKUP(A82,'מכרז- רפרנס מלא'!$A$4:$J$561,6,0)</f>
        <v>קופסת קרטון  לכרטיסיות מס' 1</v>
      </c>
      <c r="F82" s="57" t="str">
        <f>VLOOKUP(A82,'מכרז- רפרנס מלא'!$A$4:$J$561,7,0)</f>
        <v>כרטסת קרטון מצופה למינציה , מידות 10*14*10</v>
      </c>
      <c r="G82" s="57">
        <f>VLOOKUP(A82,'מכרז- רפרנס מלא'!$A$4:$J$561,8,0)</f>
        <v>0</v>
      </c>
      <c r="H82" s="57" t="str">
        <f>VLOOKUP(A82,'מכרז- רפרנס מלא'!$A$4:$J$561,9,0)</f>
        <v>יח</v>
      </c>
      <c r="I82" s="150">
        <f>VLOOKUP(A82,'מכרז- רפרנס מלא'!$A$4:$J$561,5,0)</f>
        <v>4.8999999999999998E-4</v>
      </c>
      <c r="J82" s="297"/>
      <c r="K82" s="243"/>
      <c r="L82" s="244"/>
    </row>
    <row r="83" spans="1:12" ht="42.75" x14ac:dyDescent="0.2">
      <c r="A83" s="236">
        <v>81</v>
      </c>
      <c r="B83" s="95" t="str">
        <f>VLOOKUP(A83,'מכרז- רפרנס מלא'!$A$4:$J$561,2,0)</f>
        <v>מוצרי איחסון, כריכה ואריזה</v>
      </c>
      <c r="C83" s="95" t="str">
        <f>VLOOKUP(A83,'מכרז- רפרנס מלא'!$A$4:$J$561,3,0)</f>
        <v>קופסאות</v>
      </c>
      <c r="D83" s="57" t="str">
        <f>VLOOKUP(A83,'מכרז- רפרנס מלא'!$A$4:$J$561,4,0)</f>
        <v>קופסאות וכרטסות קרטון ופלסטיק</v>
      </c>
      <c r="E83" s="57" t="str">
        <f>VLOOKUP(A83,'מכרז- רפרנס מלא'!$A$4:$J$561,6,0)</f>
        <v>קופסא לכרטיסיות מס' 2</v>
      </c>
      <c r="F83" s="57" t="str">
        <f>VLOOKUP(A83,'מכרז- רפרנס מלא'!$A$4:$J$561,7,0)</f>
        <v>כרטסת קרטון מצופה למינציה , מידות 12*16*11.5</v>
      </c>
      <c r="G83" s="57">
        <f>VLOOKUP(A83,'מכרז- רפרנס מלא'!$A$4:$J$561,8,0)</f>
        <v>0</v>
      </c>
      <c r="H83" s="57" t="str">
        <f>VLOOKUP(A83,'מכרז- רפרנס מלא'!$A$4:$J$561,9,0)</f>
        <v>יח</v>
      </c>
      <c r="I83" s="150">
        <f>VLOOKUP(A83,'מכרז- רפרנס מלא'!$A$4:$J$561,5,0)</f>
        <v>4.8999999999999998E-4</v>
      </c>
      <c r="J83" s="297"/>
      <c r="K83" s="243"/>
      <c r="L83" s="244"/>
    </row>
    <row r="84" spans="1:12" ht="42.75" x14ac:dyDescent="0.2">
      <c r="A84" s="236">
        <v>82</v>
      </c>
      <c r="B84" s="95" t="str">
        <f>VLOOKUP(A84,'מכרז- רפרנס מלא'!$A$4:$J$561,2,0)</f>
        <v>מוצרי איחסון, כריכה ואריזה</v>
      </c>
      <c r="C84" s="95" t="str">
        <f>VLOOKUP(A84,'מכרז- רפרנס מלא'!$A$4:$J$561,3,0)</f>
        <v>קופסאות</v>
      </c>
      <c r="D84" s="57" t="str">
        <f>VLOOKUP(A84,'מכרז- רפרנס מלא'!$A$4:$J$561,4,0)</f>
        <v>קופסאות וכרטסות קרטון ופלסטיק</v>
      </c>
      <c r="E84" s="57" t="str">
        <f>VLOOKUP(A84,'מכרז- רפרנס מלא'!$A$4:$J$561,6,0)</f>
        <v>קופסא לכרטיסיות מס' 3</v>
      </c>
      <c r="F84" s="57" t="str">
        <f>VLOOKUP(A84,'מכרז- רפרנס מלא'!$A$4:$J$561,7,0)</f>
        <v>כרטסת קרטון מצופה למינציה , מידות 14*22*16</v>
      </c>
      <c r="G84" s="57">
        <f>VLOOKUP(A84,'מכרז- רפרנס מלא'!$A$4:$J$561,8,0)</f>
        <v>0</v>
      </c>
      <c r="H84" s="57" t="str">
        <f>VLOOKUP(A84,'מכרז- רפרנס מלא'!$A$4:$J$561,9,0)</f>
        <v>יח</v>
      </c>
      <c r="I84" s="150">
        <f>VLOOKUP(A84,'מכרז- רפרנס מלא'!$A$4:$J$561,5,0)</f>
        <v>4.8999999999999998E-4</v>
      </c>
      <c r="J84" s="297"/>
      <c r="K84" s="243"/>
      <c r="L84" s="244"/>
    </row>
    <row r="85" spans="1:12" ht="42.75" x14ac:dyDescent="0.2">
      <c r="A85" s="236">
        <v>83</v>
      </c>
      <c r="B85" s="95" t="str">
        <f>VLOOKUP(A85,'מכרז- רפרנס מלא'!$A$4:$J$561,2,0)</f>
        <v>מוצרי איחסון, כריכה ואריזה</v>
      </c>
      <c r="C85" s="95" t="str">
        <f>VLOOKUP(A85,'מכרז- רפרנס מלא'!$A$4:$J$561,3,0)</f>
        <v>קופסאות</v>
      </c>
      <c r="D85" s="57" t="str">
        <f>VLOOKUP(A85,'מכרז- רפרנס מלא'!$A$4:$J$561,4,0)</f>
        <v>קופסאות וכרטסות קרטון ופלסטיק</v>
      </c>
      <c r="E85" s="57" t="str">
        <f>VLOOKUP(A85,'מכרז- רפרנס מלא'!$A$4:$J$561,6,0)</f>
        <v>קופסא לכרטיסיות מס' 4</v>
      </c>
      <c r="F85" s="57" t="str">
        <f>VLOOKUP(A85,'מכרז- רפרנס מלא'!$A$4:$J$561,7,0)</f>
        <v>כרטסת קרטון מצופה למינציה , מידות 14.5*27*19.5</v>
      </c>
      <c r="G85" s="57">
        <f>VLOOKUP(A85,'מכרז- רפרנס מלא'!$A$4:$J$561,8,0)</f>
        <v>0</v>
      </c>
      <c r="H85" s="57" t="str">
        <f>VLOOKUP(A85,'מכרז- רפרנס מלא'!$A$4:$J$561,9,0)</f>
        <v>יח</v>
      </c>
      <c r="I85" s="150">
        <f>VLOOKUP(A85,'מכרז- רפרנס מלא'!$A$4:$J$561,5,0)</f>
        <v>4.8999999999999998E-4</v>
      </c>
      <c r="J85" s="297"/>
      <c r="K85" s="243"/>
      <c r="L85" s="244"/>
    </row>
    <row r="86" spans="1:12" ht="28.5" x14ac:dyDescent="0.2">
      <c r="A86" s="236">
        <v>84</v>
      </c>
      <c r="B86" s="95" t="str">
        <f>VLOOKUP(A86,'מכרז- רפרנס מלא'!$A$4:$J$561,2,0)</f>
        <v>מוצרי איחסון, כריכה ואריזה</v>
      </c>
      <c r="C86" s="95" t="str">
        <f>VLOOKUP(A86,'מכרז- רפרנס מלא'!$A$4:$J$561,3,0)</f>
        <v>ציוד כריכה ומיון</v>
      </c>
      <c r="D86" s="57" t="str">
        <f>VLOOKUP(A86,'מכרז- רפרנס מלא'!$A$4:$J$561,4,0)</f>
        <v>חבילת חוצצים</v>
      </c>
      <c r="E86" s="57" t="str">
        <f>VLOOKUP(A86,'מכרז- רפרנס מלא'!$A$4:$J$561,6,0)</f>
        <v>חוצצים מנילה  לבן  חבילה 70 יחידות</v>
      </c>
      <c r="F86" s="57" t="str">
        <f>VLOOKUP(A86,'מכרז- רפרנס מלא'!$A$4:$J$561,7,0)</f>
        <v>חוצץ פוליו בצבע לבן, גודל פוליו, 70 יחידות בחבילה</v>
      </c>
      <c r="G86" s="57">
        <f>VLOOKUP(A86,'מכרז- רפרנס מלא'!$A$4:$J$561,8,0)</f>
        <v>0</v>
      </c>
      <c r="H86" s="57" t="str">
        <f>VLOOKUP(A86,'מכרז- רפרנס מלא'!$A$4:$J$561,9,0)</f>
        <v>חב</v>
      </c>
      <c r="I86" s="150">
        <f>VLOOKUP(A86,'מכרז- רפרנס מלא'!$A$4:$J$561,5,0)</f>
        <v>3.2499999999999999E-4</v>
      </c>
      <c r="J86" s="297"/>
      <c r="K86" s="243"/>
      <c r="L86" s="244"/>
    </row>
    <row r="87" spans="1:12" ht="42.75" x14ac:dyDescent="0.2">
      <c r="A87" s="236">
        <v>85</v>
      </c>
      <c r="B87" s="95" t="str">
        <f>VLOOKUP(A87,'מכרז- רפרנס מלא'!$A$4:$J$561,2,0)</f>
        <v>מוצרי איחסון, כריכה ואריזה</v>
      </c>
      <c r="C87" s="95" t="str">
        <f>VLOOKUP(A87,'מכרז- רפרנס מלא'!$A$4:$J$561,3,0)</f>
        <v>ציוד כריכה ומיון</v>
      </c>
      <c r="D87" s="57" t="str">
        <f>VLOOKUP(A87,'מכרז- רפרנס מלא'!$A$4:$J$561,4,0)</f>
        <v>חבילת חוצצים</v>
      </c>
      <c r="E87" s="57" t="str">
        <f>VLOOKUP(A87,'מכרז- רפרנס מלא'!$A$4:$J$561,6,0)</f>
        <v>חוצצים מנילה A4 צבעוני  חבילה 70 יחידות</v>
      </c>
      <c r="F87" s="57" t="str">
        <f>VLOOKUP(A87,'מכרז- רפרנס מלא'!$A$4:$J$561,7,0)</f>
        <v>חוצצים למידה A4 בצבעים עם חירור לתיוק בתוך קלסרים או תיקים עשוי מנילה 180 גרם, 70 יחידות בחבילה</v>
      </c>
      <c r="G87" s="57">
        <f>VLOOKUP(A87,'מכרז- רפרנס מלא'!$A$4:$J$561,8,0)</f>
        <v>0</v>
      </c>
      <c r="H87" s="57" t="str">
        <f>VLOOKUP(A87,'מכרז- רפרנס מלא'!$A$4:$J$561,9,0)</f>
        <v>חב</v>
      </c>
      <c r="I87" s="150">
        <f>VLOOKUP(A87,'מכרז- רפרנס מלא'!$A$4:$J$561,5,0)</f>
        <v>3.2499999999999999E-4</v>
      </c>
      <c r="J87" s="297"/>
      <c r="K87" s="243"/>
      <c r="L87" s="244"/>
    </row>
    <row r="88" spans="1:12" ht="42.75" x14ac:dyDescent="0.2">
      <c r="A88" s="236">
        <v>86</v>
      </c>
      <c r="B88" s="95" t="str">
        <f>VLOOKUP(A88,'מכרז- רפרנס מלא'!$A$4:$J$561,2,0)</f>
        <v>מוצרי איחסון, כריכה ואריזה</v>
      </c>
      <c r="C88" s="95" t="str">
        <f>VLOOKUP(A88,'מכרז- רפרנס מלא'!$A$4:$J$561,3,0)</f>
        <v>ציוד כריכה ומיון</v>
      </c>
      <c r="D88" s="57" t="str">
        <f>VLOOKUP(A88,'מכרז- רפרנס מלא'!$A$4:$J$561,4,0)</f>
        <v>חבילת חוצצים</v>
      </c>
      <c r="E88" s="57" t="str">
        <f>VLOOKUP(A88,'מכרז- רפרנס מלא'!$A$4:$J$561,6,0)</f>
        <v>חוצצים מנילה פוליו צבעוני חבילה 70 יחידות</v>
      </c>
      <c r="F88" s="57" t="str">
        <f>VLOOKUP(A88,'מכרז- רפרנס מלא'!$A$4:$J$561,7,0)</f>
        <v>חוצצים  למידה פוליו (21*33) בצבעים עם חירור לתיוק בתוך קלסרים או תיקים, עשוי מנילה 180 גרם, 70 יחידות בחבילה</v>
      </c>
      <c r="G88" s="57">
        <f>VLOOKUP(A88,'מכרז- רפרנס מלא'!$A$4:$J$561,8,0)</f>
        <v>0</v>
      </c>
      <c r="H88" s="57" t="str">
        <f>VLOOKUP(A88,'מכרז- רפרנס מלא'!$A$4:$J$561,9,0)</f>
        <v>חב</v>
      </c>
      <c r="I88" s="150">
        <f>VLOOKUP(A88,'מכרז- רפרנס מלא'!$A$4:$J$561,5,0)</f>
        <v>3.2499999999999999E-4</v>
      </c>
      <c r="J88" s="297"/>
      <c r="K88" s="243"/>
      <c r="L88" s="244"/>
    </row>
    <row r="89" spans="1:12" ht="42.75" x14ac:dyDescent="0.2">
      <c r="A89" s="236">
        <v>87</v>
      </c>
      <c r="B89" s="95" t="str">
        <f>VLOOKUP(A89,'מכרז- רפרנס מלא'!$A$4:$J$561,2,0)</f>
        <v>מוצרי איחסון, כריכה ואריזה</v>
      </c>
      <c r="C89" s="95" t="str">
        <f>VLOOKUP(A89,'מכרז- רפרנס מלא'!$A$4:$J$561,3,0)</f>
        <v>ציוד כריכה ומיון</v>
      </c>
      <c r="D89" s="57" t="str">
        <f>VLOOKUP(A89,'מכרז- רפרנס מלא'!$A$4:$J$561,4,0)</f>
        <v>חבילת חוצצים</v>
      </c>
      <c r="E89" s="57" t="str">
        <f>VLOOKUP(A89,'מכרז- רפרנס מלא'!$A$4:$J$561,6,0)</f>
        <v>חוצצים מבריסטול דמוי קלף 180 גרם מידה פוליו,  70  יחידות בחבילה</v>
      </c>
      <c r="F89" s="57" t="str">
        <f>VLOOKUP(A89,'מכרז- רפרנס מלא'!$A$4:$J$561,7,0)</f>
        <v>חוצץ מבריסטול דמוי קלף , מתאים להכנת תעודות הוקרה, 180 גרם, מידות 25/35 70 יחידות בחבילה</v>
      </c>
      <c r="G89" s="57">
        <f>VLOOKUP(A89,'מכרז- רפרנס מלא'!$A$4:$J$561,8,0)</f>
        <v>0</v>
      </c>
      <c r="H89" s="57" t="str">
        <f>VLOOKUP(A89,'מכרז- רפרנס מלא'!$A$4:$J$561,9,0)</f>
        <v>חב</v>
      </c>
      <c r="I89" s="150">
        <f>VLOOKUP(A89,'מכרז- רפרנס מלא'!$A$4:$J$561,5,0)</f>
        <v>3.2499999999999999E-4</v>
      </c>
      <c r="J89" s="297"/>
      <c r="K89" s="243"/>
      <c r="L89" s="244"/>
    </row>
    <row r="90" spans="1:12" ht="28.5" x14ac:dyDescent="0.2">
      <c r="A90" s="236">
        <v>88</v>
      </c>
      <c r="B90" s="95" t="str">
        <f>VLOOKUP(A90,'מכרז- רפרנס מלא'!$A$4:$J$561,2,0)</f>
        <v>מוצרי איחסון, כריכה ואריזה</v>
      </c>
      <c r="C90" s="95" t="str">
        <f>VLOOKUP(A90,'מכרז- רפרנס מלא'!$A$4:$J$561,3,0)</f>
        <v>ציוד כריכה ומיון</v>
      </c>
      <c r="D90" s="57" t="str">
        <f>VLOOKUP(A90,'מכרז- רפרנס מלא'!$A$4:$J$561,4,0)</f>
        <v>כרטיס שורה</v>
      </c>
      <c r="E90" s="57" t="str">
        <f>VLOOKUP(A90,'מכרז- רפרנס מלא'!$A$4:$J$561,6,0)</f>
        <v>כרטיס שורה מספר 1 חבילה 200 יחידות</v>
      </c>
      <c r="F90" s="57" t="str">
        <f>VLOOKUP(A90,'מכרז- רפרנס מלא'!$A$4:$J$561,7,0)</f>
        <v>חבילה 200 יחידות</v>
      </c>
      <c r="G90" s="57">
        <f>VLOOKUP(A90,'מכרז- רפרנס מלא'!$A$4:$J$561,8,0)</f>
        <v>0</v>
      </c>
      <c r="H90" s="57" t="str">
        <f>VLOOKUP(A90,'מכרז- רפרנס מלא'!$A$4:$J$561,9,0)</f>
        <v>חב</v>
      </c>
      <c r="I90" s="150">
        <f>VLOOKUP(A90,'מכרז- רפרנס מלא'!$A$4:$J$561,5,0)</f>
        <v>2.5000000000000001E-5</v>
      </c>
      <c r="J90" s="297"/>
      <c r="K90" s="243"/>
      <c r="L90" s="244"/>
    </row>
    <row r="91" spans="1:12" ht="28.5" x14ac:dyDescent="0.2">
      <c r="A91" s="236">
        <v>89</v>
      </c>
      <c r="B91" s="95" t="str">
        <f>VLOOKUP(A91,'מכרז- רפרנס מלא'!$A$4:$J$561,2,0)</f>
        <v>מוצרי איחסון, כריכה ואריזה</v>
      </c>
      <c r="C91" s="95" t="str">
        <f>VLOOKUP(A91,'מכרז- רפרנס מלא'!$A$4:$J$561,3,0)</f>
        <v>ציוד כריכה ומיון</v>
      </c>
      <c r="D91" s="57" t="str">
        <f>VLOOKUP(A91,'מכרז- רפרנס מלא'!$A$4:$J$561,4,0)</f>
        <v>כרטיס שורה</v>
      </c>
      <c r="E91" s="57" t="str">
        <f>VLOOKUP(A91,'מכרז- רפרנס מלא'!$A$4:$J$561,6,0)</f>
        <v>כרטיס שורה מספר 2 חבילה 200 יחידות</v>
      </c>
      <c r="F91" s="57" t="str">
        <f>VLOOKUP(A91,'מכרז- רפרנס מלא'!$A$4:$J$561,7,0)</f>
        <v>חבילה 200 יחידות</v>
      </c>
      <c r="G91" s="57">
        <f>VLOOKUP(A91,'מכרז- רפרנס מלא'!$A$4:$J$561,8,0)</f>
        <v>0</v>
      </c>
      <c r="H91" s="57" t="str">
        <f>VLOOKUP(A91,'מכרז- רפרנס מלא'!$A$4:$J$561,9,0)</f>
        <v>חב</v>
      </c>
      <c r="I91" s="150">
        <f>VLOOKUP(A91,'מכרז- רפרנס מלא'!$A$4:$J$561,5,0)</f>
        <v>2.5000000000000001E-5</v>
      </c>
      <c r="J91" s="297"/>
      <c r="K91" s="243"/>
      <c r="L91" s="244"/>
    </row>
    <row r="92" spans="1:12" ht="28.5" x14ac:dyDescent="0.2">
      <c r="A92" s="236">
        <v>90</v>
      </c>
      <c r="B92" s="95" t="str">
        <f>VLOOKUP(A92,'מכרז- רפרנס מלא'!$A$4:$J$561,2,0)</f>
        <v>מוצרי איחסון, כריכה ואריזה</v>
      </c>
      <c r="C92" s="95" t="str">
        <f>VLOOKUP(A92,'מכרז- רפרנס מלא'!$A$4:$J$561,3,0)</f>
        <v>ציוד כריכה ומיון</v>
      </c>
      <c r="D92" s="57" t="str">
        <f>VLOOKUP(A92,'מכרז- רפרנס מלא'!$A$4:$J$561,4,0)</f>
        <v>כרטיס שורה</v>
      </c>
      <c r="E92" s="57" t="str">
        <f>VLOOKUP(A92,'מכרז- רפרנס מלא'!$A$4:$J$561,6,0)</f>
        <v>כרטיס שורה מספר 3 חבילה 200 יחידות</v>
      </c>
      <c r="F92" s="57" t="str">
        <f>VLOOKUP(A92,'מכרז- רפרנס מלא'!$A$4:$J$561,7,0)</f>
        <v>חבילה 200 יחידות</v>
      </c>
      <c r="G92" s="57">
        <f>VLOOKUP(A92,'מכרז- רפרנס מלא'!$A$4:$J$561,8,0)</f>
        <v>0</v>
      </c>
      <c r="H92" s="57" t="str">
        <f>VLOOKUP(A92,'מכרז- רפרנס מלא'!$A$4:$J$561,9,0)</f>
        <v>חב</v>
      </c>
      <c r="I92" s="150">
        <f>VLOOKUP(A92,'מכרז- רפרנס מלא'!$A$4:$J$561,5,0)</f>
        <v>2.5000000000000001E-5</v>
      </c>
      <c r="J92" s="297"/>
      <c r="K92" s="243"/>
      <c r="L92" s="244"/>
    </row>
    <row r="93" spans="1:12" ht="28.5" x14ac:dyDescent="0.2">
      <c r="A93" s="236">
        <v>91</v>
      </c>
      <c r="B93" s="95" t="str">
        <f>VLOOKUP(A93,'מכרז- רפרנס מלא'!$A$4:$J$561,2,0)</f>
        <v>מוצרי איחסון, כריכה ואריזה</v>
      </c>
      <c r="C93" s="95" t="str">
        <f>VLOOKUP(A93,'מכרז- רפרנס מלא'!$A$4:$J$561,3,0)</f>
        <v>ציוד כריכה ומיון</v>
      </c>
      <c r="D93" s="57" t="str">
        <f>VLOOKUP(A93,'מכרז- רפרנס מלא'!$A$4:$J$561,4,0)</f>
        <v>כרטיס שורה</v>
      </c>
      <c r="E93" s="57" t="str">
        <f>VLOOKUP(A93,'מכרז- רפרנס מלא'!$A$4:$J$561,6,0)</f>
        <v>כרטיס שורה מספר 4 חבילה 200 יחידות</v>
      </c>
      <c r="F93" s="57" t="str">
        <f>VLOOKUP(A93,'מכרז- רפרנס מלא'!$A$4:$J$561,7,0)</f>
        <v>חבילה 200 יחידות</v>
      </c>
      <c r="G93" s="57">
        <f>VLOOKUP(A93,'מכרז- רפרנס מלא'!$A$4:$J$561,8,0)</f>
        <v>0</v>
      </c>
      <c r="H93" s="57" t="str">
        <f>VLOOKUP(A93,'מכרז- רפרנס מלא'!$A$4:$J$561,9,0)</f>
        <v>חב</v>
      </c>
      <c r="I93" s="150">
        <f>VLOOKUP(A93,'מכרז- רפרנס מלא'!$A$4:$J$561,5,0)</f>
        <v>2.5000000000000001E-5</v>
      </c>
      <c r="J93" s="297"/>
      <c r="K93" s="243"/>
      <c r="L93" s="244"/>
    </row>
    <row r="94" spans="1:12" ht="57" x14ac:dyDescent="0.2">
      <c r="A94" s="236">
        <v>92</v>
      </c>
      <c r="B94" s="95" t="str">
        <f>VLOOKUP(A94,'מכרז- רפרנס מלא'!$A$4:$J$561,2,0)</f>
        <v>מוצרי איחסון, כריכה ואריזה</v>
      </c>
      <c r="C94" s="95" t="str">
        <f>VLOOKUP(A94,'מכרז- רפרנס מלא'!$A$4:$J$561,3,0)</f>
        <v>ציוד כריכה ומיון</v>
      </c>
      <c r="D94" s="57" t="str">
        <f>VLOOKUP(A94,'מכרז- רפרנס מלא'!$A$4:$J$561,4,0)</f>
        <v>סט חוצצים</v>
      </c>
      <c r="E94" s="57" t="str">
        <f>VLOOKUP(A94,'מכרז- רפרנס מלא'!$A$4:$J$561,6,0)</f>
        <v>חוצצים מנילה בגודל פוליו  1/7  מדורג</v>
      </c>
      <c r="F94" s="57" t="str">
        <f>VLOOKUP(A94,'מכרז- רפרנס מלא'!$A$4:$J$561,7,0)</f>
        <v>חוצץ בריסטול בגודל פוליו עם מספר חלוקות להפרדה בתוך קלסרים ותיקי טבעות, עשוי מקרטון מנילה צבעוני. הסט יכיל מספרים 1-7 ע"ג הכריכה או ע"ג החוצץ</v>
      </c>
      <c r="G94" s="57">
        <f>VLOOKUP(A94,'מכרז- רפרנס מלא'!$A$4:$J$561,8,0)</f>
        <v>0</v>
      </c>
      <c r="H94" s="57" t="str">
        <f>VLOOKUP(A94,'מכרז- רפרנס מלא'!$A$4:$J$561,9,0)</f>
        <v>סט</v>
      </c>
      <c r="I94" s="150">
        <f>VLOOKUP(A94,'מכרז- רפרנס מלא'!$A$4:$J$561,5,0)</f>
        <v>1.6666666666666668E-3</v>
      </c>
      <c r="J94" s="297"/>
      <c r="K94" s="243"/>
      <c r="L94" s="244"/>
    </row>
    <row r="95" spans="1:12" ht="71.25" x14ac:dyDescent="0.2">
      <c r="A95" s="236">
        <v>93</v>
      </c>
      <c r="B95" s="95" t="str">
        <f>VLOOKUP(A95,'מכרז- רפרנס מלא'!$A$4:$J$561,2,0)</f>
        <v>מוצרי איחסון, כריכה ואריזה</v>
      </c>
      <c r="C95" s="95" t="str">
        <f>VLOOKUP(A95,'מכרז- רפרנס מלא'!$A$4:$J$561,3,0)</f>
        <v>ציוד כריכה ומיון</v>
      </c>
      <c r="D95" s="57" t="str">
        <f>VLOOKUP(A95,'מכרז- רפרנס מלא'!$A$4:$J$561,4,0)</f>
        <v>סט חוצצים</v>
      </c>
      <c r="E95" s="57" t="str">
        <f>VLOOKUP(A95,'מכרז- רפרנס מלא'!$A$4:$J$561,6,0)</f>
        <v>חוצצים מנילה בגודל פוליו  1/12 מדורג</v>
      </c>
      <c r="F95" s="57" t="str">
        <f>VLOOKUP(A95,'מכרז- רפרנס מלא'!$A$4:$J$561,7,0)</f>
        <v>חוצץ בריסטול בגודל פוליו עם מספר חלוקות להפרדה בתוך קלסרים ותיקי טבעות, עשוי מקרטון מנילה צבעוני. הסט יכיל מספרים 1-12 ע"ג הכריכה או ע"ג החוצץ</v>
      </c>
      <c r="G95" s="57">
        <f>VLOOKUP(A95,'מכרז- רפרנס מלא'!$A$4:$J$561,8,0)</f>
        <v>0</v>
      </c>
      <c r="H95" s="57" t="str">
        <f>VLOOKUP(A95,'מכרז- רפרנס מלא'!$A$4:$J$561,9,0)</f>
        <v>סט</v>
      </c>
      <c r="I95" s="150">
        <f>VLOOKUP(A95,'מכרז- רפרנס מלא'!$A$4:$J$561,5,0)</f>
        <v>1.6666666666666668E-3</v>
      </c>
      <c r="J95" s="297"/>
      <c r="K95" s="243"/>
      <c r="L95" s="244"/>
    </row>
    <row r="96" spans="1:12" ht="57" x14ac:dyDescent="0.2">
      <c r="A96" s="236">
        <v>94</v>
      </c>
      <c r="B96" s="95" t="str">
        <f>VLOOKUP(A96,'מכרז- רפרנס מלא'!$A$4:$J$561,2,0)</f>
        <v>מוצרי איחסון, כריכה ואריזה</v>
      </c>
      <c r="C96" s="95" t="str">
        <f>VLOOKUP(A96,'מכרז- רפרנס מלא'!$A$4:$J$561,3,0)</f>
        <v>ציוד כריכה ומיון</v>
      </c>
      <c r="D96" s="57" t="str">
        <f>VLOOKUP(A96,'מכרז- רפרנס מלא'!$A$4:$J$561,4,0)</f>
        <v>סט חוצצים</v>
      </c>
      <c r="E96" s="57" t="str">
        <f>VLOOKUP(A96,'מכרז- רפרנס מלא'!$A$4:$J$561,6,0)</f>
        <v>חוצצים מנילה בגודל פוליו  א"ב מדורג</v>
      </c>
      <c r="F96" s="57" t="str">
        <f>VLOOKUP(A96,'מכרז- רפרנס מלא'!$A$4:$J$561,7,0)</f>
        <v>חוצץ בריסטול בגודל פוליו עם מספר חלוקות להפרדה בתוך קלסרים ותיקי טבעות, עשוי מקרטון מנילה צבעוני. הסט יכיל אותיות א"ב</v>
      </c>
      <c r="G96" s="57">
        <f>VLOOKUP(A96,'מכרז- רפרנס מלא'!$A$4:$J$561,8,0)</f>
        <v>0</v>
      </c>
      <c r="H96" s="57" t="str">
        <f>VLOOKUP(A96,'מכרז- רפרנס מלא'!$A$4:$J$561,9,0)</f>
        <v>סט</v>
      </c>
      <c r="I96" s="150">
        <f>VLOOKUP(A96,'מכרז- רפרנס מלא'!$A$4:$J$561,5,0)</f>
        <v>1.6666666666666668E-3</v>
      </c>
      <c r="J96" s="297"/>
      <c r="K96" s="243"/>
      <c r="L96" s="244"/>
    </row>
    <row r="97" spans="1:12" ht="57" x14ac:dyDescent="0.2">
      <c r="A97" s="236">
        <v>95</v>
      </c>
      <c r="B97" s="95" t="str">
        <f>VLOOKUP(A97,'מכרז- רפרנס מלא'!$A$4:$J$561,2,0)</f>
        <v>מוצרי איחסון, כריכה ואריזה</v>
      </c>
      <c r="C97" s="95" t="str">
        <f>VLOOKUP(A97,'מכרז- רפרנס מלא'!$A$4:$J$561,3,0)</f>
        <v>ציוד כריכה ומיון</v>
      </c>
      <c r="D97" s="57" t="str">
        <f>VLOOKUP(A97,'מכרז- רפרנס מלא'!$A$4:$J$561,4,0)</f>
        <v>סט חוצצים</v>
      </c>
      <c r="E97" s="57" t="str">
        <f>VLOOKUP(A97,'מכרז- רפרנס מלא'!$A$4:$J$561,6,0)</f>
        <v>חוצץ פלסטיק בגודל פוליו 1/12 צבעוני</v>
      </c>
      <c r="F97" s="57" t="str">
        <f>VLOOKUP(A97,'מכרז- רפרנס מלא'!$A$4:$J$561,7,0)</f>
        <v>חוצץ פלסטיק עם מספר חלוקות להפרדה בתוך קלסרים ותיקי טבעות, עשוי פלסטיק, גודל פוליו (25/35), הסט יכיל 12 חוצצים עם מספרים  (1-12) בצבעים שונים</v>
      </c>
      <c r="G97" s="57">
        <f>VLOOKUP(A97,'מכרז- רפרנס מלא'!$A$4:$J$561,8,0)</f>
        <v>0</v>
      </c>
      <c r="H97" s="57" t="str">
        <f>VLOOKUP(A97,'מכרז- רפרנס מלא'!$A$4:$J$561,9,0)</f>
        <v>סט</v>
      </c>
      <c r="I97" s="150">
        <f>VLOOKUP(A97,'מכרז- רפרנס מלא'!$A$4:$J$561,5,0)</f>
        <v>1.6666666666666668E-3</v>
      </c>
      <c r="J97" s="297"/>
      <c r="K97" s="243"/>
      <c r="L97" s="244"/>
    </row>
    <row r="98" spans="1:12" ht="57" x14ac:dyDescent="0.2">
      <c r="A98" s="236">
        <v>96</v>
      </c>
      <c r="B98" s="95" t="str">
        <f>VLOOKUP(A98,'מכרז- רפרנס מלא'!$A$4:$J$561,2,0)</f>
        <v>מוצרי איחסון, כריכה ואריזה</v>
      </c>
      <c r="C98" s="95" t="str">
        <f>VLOOKUP(A98,'מכרז- רפרנס מלא'!$A$4:$J$561,3,0)</f>
        <v>ציוד כריכה ומיון</v>
      </c>
      <c r="D98" s="57" t="str">
        <f>VLOOKUP(A98,'מכרז- רפרנס מלא'!$A$4:$J$561,4,0)</f>
        <v>סט חוצצים</v>
      </c>
      <c r="E98" s="57" t="str">
        <f>VLOOKUP(A98,'מכרז- רפרנס מלא'!$A$4:$J$561,6,0)</f>
        <v>חוצץ פלסטיק בגודל פוליו 1/7 צבעוני</v>
      </c>
      <c r="F98" s="57" t="str">
        <f>VLOOKUP(A98,'מכרז- רפרנס מלא'!$A$4:$J$561,7,0)</f>
        <v>חוצץ פלסטיק עם מספר חלוקות להפרדה בתוך קלסרים ותיקי טבעות, עשוי פלסטיק, גודל פוליו (25/35), הסט יכיל שבעה חוצצים בצבעים שונים</v>
      </c>
      <c r="G98" s="57">
        <f>VLOOKUP(A98,'מכרז- רפרנס מלא'!$A$4:$J$561,8,0)</f>
        <v>0</v>
      </c>
      <c r="H98" s="57" t="str">
        <f>VLOOKUP(A98,'מכרז- רפרנס מלא'!$A$4:$J$561,9,0)</f>
        <v>סט</v>
      </c>
      <c r="I98" s="150">
        <f>VLOOKUP(A98,'מכרז- רפרנס מלא'!$A$4:$J$561,5,0)</f>
        <v>1.6666666666666668E-3</v>
      </c>
      <c r="J98" s="297"/>
      <c r="K98" s="243"/>
      <c r="L98" s="244"/>
    </row>
    <row r="99" spans="1:12" ht="57" x14ac:dyDescent="0.2">
      <c r="A99" s="236">
        <v>97</v>
      </c>
      <c r="B99" s="95" t="str">
        <f>VLOOKUP(A99,'מכרז- רפרנס מלא'!$A$4:$J$561,2,0)</f>
        <v>מוצרי איחסון, כריכה ואריזה</v>
      </c>
      <c r="C99" s="95" t="str">
        <f>VLOOKUP(A99,'מכרז- רפרנס מלא'!$A$4:$J$561,3,0)</f>
        <v>ציוד כריכה ומיון</v>
      </c>
      <c r="D99" s="57" t="str">
        <f>VLOOKUP(A99,'מכרז- רפרנס מלא'!$A$4:$J$561,4,0)</f>
        <v>סט חוצצים</v>
      </c>
      <c r="E99" s="57" t="str">
        <f>VLOOKUP(A99,'מכרז- רפרנס מלא'!$A$4:$J$561,6,0)</f>
        <v>חוצצים פלסטיק בגודל פוליו  א"ב מדורג</v>
      </c>
      <c r="F99" s="57" t="str">
        <f>VLOOKUP(A99,'מכרז- רפרנס מלא'!$A$4:$J$561,7,0)</f>
        <v>חוצץ פלסטיק עם מספר חלוקות להפרדה בתוך קלסרים ותיקי טבעות, עשוי פלסטיק, גודל פוליו (25/35), הסט יכיל 22 חוצצים  עם אותיות הא"ב בצבעים שונים</v>
      </c>
      <c r="G99" s="57">
        <f>VLOOKUP(A99,'מכרז- רפרנס מלא'!$A$4:$J$561,8,0)</f>
        <v>0</v>
      </c>
      <c r="H99" s="57" t="str">
        <f>VLOOKUP(A99,'מכרז- רפרנס מלא'!$A$4:$J$561,9,0)</f>
        <v>סט</v>
      </c>
      <c r="I99" s="150">
        <f>VLOOKUP(A99,'מכרז- רפרנס מלא'!$A$4:$J$561,5,0)</f>
        <v>1.6666666666666668E-3</v>
      </c>
      <c r="J99" s="297"/>
      <c r="K99" s="243"/>
      <c r="L99" s="244"/>
    </row>
    <row r="100" spans="1:12" ht="28.5" x14ac:dyDescent="0.2">
      <c r="A100" s="236">
        <v>98</v>
      </c>
      <c r="B100" s="95" t="str">
        <f>VLOOKUP(A100,'מכרז- רפרנס מלא'!$A$4:$J$561,2,0)</f>
        <v>מוצרי איחסון, כריכה ואריזה</v>
      </c>
      <c r="C100" s="95" t="str">
        <f>VLOOKUP(A100,'מכרז- רפרנס מלא'!$A$4:$J$561,3,0)</f>
        <v>ציוד כריכה ומיון</v>
      </c>
      <c r="D100" s="57" t="str">
        <f>VLOOKUP(A100,'מכרז- רפרנס מלא'!$A$4:$J$561,4,0)</f>
        <v>ציוד לכריכה</v>
      </c>
      <c r="E100" s="57" t="str">
        <f>VLOOKUP(A100,'מכרז- רפרנס מלא'!$A$4:$J$561,6,0)</f>
        <v>חבילת כריכה בחום, רוחב 2 מ"מ הכריכה, 100 יחידות בחבילה</v>
      </c>
      <c r="F100" s="57" t="str">
        <f>VLOOKUP(A100,'מכרז- רפרנס מלא'!$A$4:$J$561,7,0)</f>
        <v>כריכה בחום , רוחב 2 מ"מ, מתאים לכריכה של עד 20 דף, 100 יחידות בחבילה</v>
      </c>
      <c r="G100" s="57">
        <f>VLOOKUP(A100,'מכרז- רפרנס מלא'!$A$4:$J$561,8,0)</f>
        <v>0</v>
      </c>
      <c r="H100" s="57" t="str">
        <f>VLOOKUP(A100,'מכרז- רפרנס מלא'!$A$4:$J$561,9,0)</f>
        <v>חב</v>
      </c>
      <c r="I100" s="150">
        <f>VLOOKUP(A100,'מכרז- רפרנס מלא'!$A$4:$J$561,5,0)</f>
        <v>7.7499999999999997E-4</v>
      </c>
      <c r="J100" s="297"/>
      <c r="K100" s="243"/>
      <c r="L100" s="244"/>
    </row>
    <row r="101" spans="1:12" ht="28.5" x14ac:dyDescent="0.2">
      <c r="A101" s="236">
        <v>99</v>
      </c>
      <c r="B101" s="95" t="str">
        <f>VLOOKUP(A101,'מכרז- רפרנס מלא'!$A$4:$J$561,2,0)</f>
        <v>מוצרי איחסון, כריכה ואריזה</v>
      </c>
      <c r="C101" s="95" t="str">
        <f>VLOOKUP(A101,'מכרז- רפרנס מלא'!$A$4:$J$561,3,0)</f>
        <v>ציוד כריכה ומיון</v>
      </c>
      <c r="D101" s="57" t="str">
        <f>VLOOKUP(A101,'מכרז- רפרנס מלא'!$A$4:$J$561,4,0)</f>
        <v>ציוד לכריכה</v>
      </c>
      <c r="E101" s="57" t="str">
        <f>VLOOKUP(A101,'מכרז- רפרנס מלא'!$A$4:$J$561,6,0)</f>
        <v>חבילת כריכה בחום, רוחב 3 מ"מ הכריכה, 100 יחידות בחבילה</v>
      </c>
      <c r="F101" s="57" t="str">
        <f>VLOOKUP(A101,'מכרז- רפרנס מלא'!$A$4:$J$561,7,0)</f>
        <v>כריכה בחום, רוחב 3 מ"מ, מתאים לכריכה של עד 30 דף, 100 יחידות בחבילה</v>
      </c>
      <c r="G101" s="57">
        <f>VLOOKUP(A101,'מכרז- רפרנס מלא'!$A$4:$J$561,8,0)</f>
        <v>0</v>
      </c>
      <c r="H101" s="57" t="str">
        <f>VLOOKUP(A101,'מכרז- רפרנס מלא'!$A$4:$J$561,9,0)</f>
        <v>חב</v>
      </c>
      <c r="I101" s="150">
        <f>VLOOKUP(A101,'מכרז- רפרנס מלא'!$A$4:$J$561,5,0)</f>
        <v>7.7499999999999997E-4</v>
      </c>
      <c r="J101" s="297"/>
      <c r="K101" s="243"/>
      <c r="L101" s="244"/>
    </row>
    <row r="102" spans="1:12" ht="28.5" x14ac:dyDescent="0.2">
      <c r="A102" s="236">
        <v>100</v>
      </c>
      <c r="B102" s="95" t="str">
        <f>VLOOKUP(A102,'מכרז- רפרנס מלא'!$A$4:$J$561,2,0)</f>
        <v>מוצרי איחסון, כריכה ואריזה</v>
      </c>
      <c r="C102" s="95" t="str">
        <f>VLOOKUP(A102,'מכרז- רפרנס מלא'!$A$4:$J$561,3,0)</f>
        <v>ציוד כריכה ומיון</v>
      </c>
      <c r="D102" s="57" t="str">
        <f>VLOOKUP(A102,'מכרז- רפרנס מלא'!$A$4:$J$561,4,0)</f>
        <v>ציוד לכריכה</v>
      </c>
      <c r="E102" s="57" t="str">
        <f>VLOOKUP(A102,'מכרז- רפרנס מלא'!$A$4:$J$561,6,0)</f>
        <v>חבילת כריכה בחום, רוחב 4 מ"מ הכריכה, 100 יחידות בחבילה</v>
      </c>
      <c r="F102" s="57" t="str">
        <f>VLOOKUP(A102,'מכרז- רפרנס מלא'!$A$4:$J$561,7,0)</f>
        <v>כריכה בחום, רוחב 4 מ"מ, מתאים לכריכה של עד 40 דף, 100 יחידות בחבילה</v>
      </c>
      <c r="G102" s="57">
        <f>VLOOKUP(A102,'מכרז- רפרנס מלא'!$A$4:$J$561,8,0)</f>
        <v>0</v>
      </c>
      <c r="H102" s="57" t="str">
        <f>VLOOKUP(A102,'מכרז- רפרנס מלא'!$A$4:$J$561,9,0)</f>
        <v>חב</v>
      </c>
      <c r="I102" s="150">
        <f>VLOOKUP(A102,'מכרז- רפרנס מלא'!$A$4:$J$561,5,0)</f>
        <v>7.7499999999999997E-4</v>
      </c>
      <c r="J102" s="297"/>
      <c r="K102" s="243"/>
      <c r="L102" s="244"/>
    </row>
    <row r="103" spans="1:12" ht="28.5" x14ac:dyDescent="0.2">
      <c r="A103" s="236">
        <v>101</v>
      </c>
      <c r="B103" s="95" t="str">
        <f>VLOOKUP(A103,'מכרז- רפרנס מלא'!$A$4:$J$561,2,0)</f>
        <v>מוצרי איחסון, כריכה ואריזה</v>
      </c>
      <c r="C103" s="95" t="str">
        <f>VLOOKUP(A103,'מכרז- רפרנס מלא'!$A$4:$J$561,3,0)</f>
        <v>ציוד כריכה ומיון</v>
      </c>
      <c r="D103" s="57" t="str">
        <f>VLOOKUP(A103,'מכרז- רפרנס מלא'!$A$4:$J$561,4,0)</f>
        <v>ציוד לכריכה</v>
      </c>
      <c r="E103" s="57" t="str">
        <f>VLOOKUP(A103,'מכרז- רפרנס מלא'!$A$4:$J$561,6,0)</f>
        <v>חבילת כריכה בחום, רוחב 6 מ"מ הכריכה, 100 יחידות בחבילה</v>
      </c>
      <c r="F103" s="57" t="str">
        <f>VLOOKUP(A103,'מכרז- רפרנס מלא'!$A$4:$J$561,7,0)</f>
        <v>כריכה בחום, רוחב 6 מ"מ, מתאים לכריכה של עד 60 דף, 100 יחידות בחבילה</v>
      </c>
      <c r="G103" s="57">
        <f>VLOOKUP(A103,'מכרז- רפרנס מלא'!$A$4:$J$561,8,0)</f>
        <v>0</v>
      </c>
      <c r="H103" s="57" t="str">
        <f>VLOOKUP(A103,'מכרז- רפרנס מלא'!$A$4:$J$561,9,0)</f>
        <v>חב</v>
      </c>
      <c r="I103" s="150">
        <f>VLOOKUP(A103,'מכרז- רפרנס מלא'!$A$4:$J$561,5,0)</f>
        <v>7.7499999999999997E-4</v>
      </c>
      <c r="J103" s="297"/>
      <c r="K103" s="243"/>
      <c r="L103" s="244"/>
    </row>
    <row r="104" spans="1:12" ht="28.5" x14ac:dyDescent="0.2">
      <c r="A104" s="236">
        <v>102</v>
      </c>
      <c r="B104" s="95" t="str">
        <f>VLOOKUP(A104,'מכרז- רפרנס מלא'!$A$4:$J$561,2,0)</f>
        <v>מוצרי איחסון, כריכה ואריזה</v>
      </c>
      <c r="C104" s="95" t="str">
        <f>VLOOKUP(A104,'מכרז- רפרנס מלא'!$A$4:$J$561,3,0)</f>
        <v>ציוד כריכה ומיון</v>
      </c>
      <c r="D104" s="57" t="str">
        <f>VLOOKUP(A104,'מכרז- רפרנס מלא'!$A$4:$J$561,4,0)</f>
        <v>ציוד לכריכה</v>
      </c>
      <c r="E104" s="57" t="str">
        <f>VLOOKUP(A104,'מכרז- רפרנס מלא'!$A$4:$J$561,6,0)</f>
        <v>חבילת כריכה בחום, רוחב 8 מ"מ הכריכה, 100 יחידות בחבילה</v>
      </c>
      <c r="F104" s="57" t="str">
        <f>VLOOKUP(A104,'מכרז- רפרנס מלא'!$A$4:$J$561,7,0)</f>
        <v>כריכה בחום , רוחב 8 מ"מ, מתאים לכריכה של עד 80 דף, 100 יחידות בחבילה</v>
      </c>
      <c r="G104" s="57">
        <f>VLOOKUP(A104,'מכרז- רפרנס מלא'!$A$4:$J$561,8,0)</f>
        <v>0</v>
      </c>
      <c r="H104" s="57" t="str">
        <f>VLOOKUP(A104,'מכרז- רפרנס מלא'!$A$4:$J$561,9,0)</f>
        <v>חב</v>
      </c>
      <c r="I104" s="150">
        <f>VLOOKUP(A104,'מכרז- רפרנס מלא'!$A$4:$J$561,5,0)</f>
        <v>7.7499999999999997E-4</v>
      </c>
      <c r="J104" s="297"/>
      <c r="K104" s="243"/>
      <c r="L104" s="244"/>
    </row>
    <row r="105" spans="1:12" ht="28.5" x14ac:dyDescent="0.2">
      <c r="A105" s="236">
        <v>103</v>
      </c>
      <c r="B105" s="95" t="str">
        <f>VLOOKUP(A105,'מכרז- רפרנס מלא'!$A$4:$J$561,2,0)</f>
        <v>מוצרי איחסון, כריכה ואריזה</v>
      </c>
      <c r="C105" s="95" t="str">
        <f>VLOOKUP(A105,'מכרז- רפרנס מלא'!$A$4:$J$561,3,0)</f>
        <v>ציוד כריכה ומיון</v>
      </c>
      <c r="D105" s="57" t="str">
        <f>VLOOKUP(A105,'מכרז- רפרנס מלא'!$A$4:$J$561,4,0)</f>
        <v>ציוד לכריכה</v>
      </c>
      <c r="E105" s="57" t="str">
        <f>VLOOKUP(A105,'מכרז- רפרנס מלא'!$A$4:$J$561,6,0)</f>
        <v>חבילת כריכה בחום, רוחב 9 מ"מ הכריכה, 100 יחידות בחבילה</v>
      </c>
      <c r="F105" s="57" t="str">
        <f>VLOOKUP(A105,'מכרז- רפרנס מלא'!$A$4:$J$561,7,0)</f>
        <v>כריכה בחום , רוחב 9 מ"מ, מתאים לכריכה של עד 90 דף, 100 יחידות בחבילה</v>
      </c>
      <c r="G105" s="57">
        <f>VLOOKUP(A105,'מכרז- רפרנס מלא'!$A$4:$J$561,8,0)</f>
        <v>0</v>
      </c>
      <c r="H105" s="57" t="str">
        <f>VLOOKUP(A105,'מכרז- רפרנס מלא'!$A$4:$J$561,9,0)</f>
        <v>חב</v>
      </c>
      <c r="I105" s="150">
        <f>VLOOKUP(A105,'מכרז- רפרנס מלא'!$A$4:$J$561,5,0)</f>
        <v>7.7499999999999997E-4</v>
      </c>
      <c r="J105" s="297"/>
      <c r="K105" s="243"/>
      <c r="L105" s="244"/>
    </row>
    <row r="106" spans="1:12" ht="42.75" x14ac:dyDescent="0.2">
      <c r="A106" s="236">
        <v>104</v>
      </c>
      <c r="B106" s="95" t="str">
        <f>VLOOKUP(A106,'מכרז- רפרנס מלא'!$A$4:$J$561,2,0)</f>
        <v>מוצרי איחסון, כריכה ואריזה</v>
      </c>
      <c r="C106" s="95" t="str">
        <f>VLOOKUP(A106,'מכרז- רפרנס מלא'!$A$4:$J$561,3,0)</f>
        <v>ציוד כריכה ומיון</v>
      </c>
      <c r="D106" s="57" t="str">
        <f>VLOOKUP(A106,'מכרז- רפרנס מלא'!$A$4:$J$561,4,0)</f>
        <v>ציוד לכריכה</v>
      </c>
      <c r="E106" s="57" t="str">
        <f>VLOOKUP(A106,'מכרז- רפרנס מלא'!$A$4:$J$561,6,0)</f>
        <v>חבילת כריכה בחום, רוחב 15 מ"מ הכריכה, 100 יחידות בחבילה</v>
      </c>
      <c r="F106" s="57" t="str">
        <f>VLOOKUP(A106,'מכרז- רפרנס מלא'!$A$4:$J$561,7,0)</f>
        <v>כריכה בחום , רוחב 15 מ"מ, מתאים לכריכה של עד 150 דף, 100 יחידות בחבילה</v>
      </c>
      <c r="G106" s="57">
        <f>VLOOKUP(A106,'מכרז- רפרנס מלא'!$A$4:$J$561,8,0)</f>
        <v>0</v>
      </c>
      <c r="H106" s="57" t="str">
        <f>VLOOKUP(A106,'מכרז- רפרנס מלא'!$A$4:$J$561,9,0)</f>
        <v>חב</v>
      </c>
      <c r="I106" s="150">
        <f>VLOOKUP(A106,'מכרז- רפרנס מלא'!$A$4:$J$561,5,0)</f>
        <v>7.7499999999999997E-4</v>
      </c>
      <c r="J106" s="297"/>
      <c r="K106" s="243"/>
      <c r="L106" s="244"/>
    </row>
    <row r="107" spans="1:12" ht="42.75" x14ac:dyDescent="0.2">
      <c r="A107" s="236">
        <v>105</v>
      </c>
      <c r="B107" s="95" t="str">
        <f>VLOOKUP(A107,'מכרז- רפרנס מלא'!$A$4:$J$561,2,0)</f>
        <v>מוצרי איחסון, כריכה ואריזה</v>
      </c>
      <c r="C107" s="95" t="str">
        <f>VLOOKUP(A107,'מכרז- רפרנס מלא'!$A$4:$J$561,3,0)</f>
        <v>ציוד כריכה ומיון</v>
      </c>
      <c r="D107" s="57" t="str">
        <f>VLOOKUP(A107,'מכרז- רפרנס מלא'!$A$4:$J$561,4,0)</f>
        <v>ציוד לכריכה</v>
      </c>
      <c r="E107" s="57" t="str">
        <f>VLOOKUP(A107,'מכרז- רפרנס מלא'!$A$4:$J$561,6,0)</f>
        <v>חבילת כריכה בחום, רוחב 12 מ"מ הכריכה, 100 יחידות בחבילה</v>
      </c>
      <c r="F107" s="57" t="str">
        <f>VLOOKUP(A107,'מכרז- רפרנס מלא'!$A$4:$J$561,7,0)</f>
        <v>כריכה בחום , רוחב 12 מ"מ, מתאים לכריכה של עד 120 דף, 100 יחידות בחבילה</v>
      </c>
      <c r="G107" s="57">
        <f>VLOOKUP(A107,'מכרז- רפרנס מלא'!$A$4:$J$561,8,0)</f>
        <v>0</v>
      </c>
      <c r="H107" s="57" t="str">
        <f>VLOOKUP(A107,'מכרז- רפרנס מלא'!$A$4:$J$561,9,0)</f>
        <v>חב</v>
      </c>
      <c r="I107" s="150">
        <f>VLOOKUP(A107,'מכרז- רפרנס מלא'!$A$4:$J$561,5,0)</f>
        <v>7.7499999999999997E-4</v>
      </c>
      <c r="J107" s="297"/>
      <c r="K107" s="243"/>
      <c r="L107" s="244"/>
    </row>
    <row r="108" spans="1:12" ht="42.75" x14ac:dyDescent="0.2">
      <c r="A108" s="236">
        <v>106</v>
      </c>
      <c r="B108" s="95" t="str">
        <f>VLOOKUP(A108,'מכרז- רפרנס מלא'!$A$4:$J$561,2,0)</f>
        <v>מוצרי איחסון, כריכה ואריזה</v>
      </c>
      <c r="C108" s="95" t="str">
        <f>VLOOKUP(A108,'מכרז- רפרנס מלא'!$A$4:$J$561,3,0)</f>
        <v>ציוד כריכה ומיון</v>
      </c>
      <c r="D108" s="57" t="str">
        <f>VLOOKUP(A108,'מכרז- רפרנס מלא'!$A$4:$J$561,4,0)</f>
        <v>ציוד לכריכה</v>
      </c>
      <c r="E108" s="57" t="str">
        <f>VLOOKUP(A108,'מכרז- רפרנס מלא'!$A$4:$J$561,6,0)</f>
        <v>חבילת כריכה בחום, רוחב 20 מ"מ הכריכה, 100 יחידות בחבילה</v>
      </c>
      <c r="F108" s="57" t="str">
        <f>VLOOKUP(A108,'מכרז- רפרנס מלא'!$A$4:$J$561,7,0)</f>
        <v>כריכה בחום , רוחב 20 מ"מ, מתאים לכריכה של עד  200 דף, 100 יחידות בחבילה</v>
      </c>
      <c r="G108" s="57">
        <f>VLOOKUP(A108,'מכרז- רפרנס מלא'!$A$4:$J$561,8,0)</f>
        <v>0</v>
      </c>
      <c r="H108" s="57" t="str">
        <f>VLOOKUP(A108,'מכרז- רפרנס מלא'!$A$4:$J$561,9,0)</f>
        <v>חב</v>
      </c>
      <c r="I108" s="150">
        <f>VLOOKUP(A108,'מכרז- רפרנס מלא'!$A$4:$J$561,5,0)</f>
        <v>7.7499999999999997E-4</v>
      </c>
      <c r="J108" s="297"/>
      <c r="K108" s="243"/>
      <c r="L108" s="244"/>
    </row>
    <row r="109" spans="1:12" ht="42.75" x14ac:dyDescent="0.2">
      <c r="A109" s="236">
        <v>107</v>
      </c>
      <c r="B109" s="95" t="str">
        <f>VLOOKUP(A109,'מכרז- רפרנס מלא'!$A$4:$J$561,2,0)</f>
        <v>מוצרי איחסון, כריכה ואריזה</v>
      </c>
      <c r="C109" s="95" t="str">
        <f>VLOOKUP(A109,'מכרז- רפרנס מלא'!$A$4:$J$561,3,0)</f>
        <v>ציוד כריכה ומיון</v>
      </c>
      <c r="D109" s="57" t="str">
        <f>VLOOKUP(A109,'מכרז- רפרנס מלא'!$A$4:$J$561,4,0)</f>
        <v>ציוד לכריכה</v>
      </c>
      <c r="E109" s="57" t="str">
        <f>VLOOKUP(A109,'מכרז- רפרנס מלא'!$A$4:$J$561,6,0)</f>
        <v>חבילת כריכה בחום, רוחב 30 מ"מ הכריכה, 100 יחידות בחבילה</v>
      </c>
      <c r="F109" s="57" t="str">
        <f>VLOOKUP(A109,'מכרז- רפרנס מלא'!$A$4:$J$561,7,0)</f>
        <v>כריכה בחום , רוחב 30 מ"מ, מתאים לכריכה של עד 300 דף, 100 יחידות בחבילה בצבעים שונים</v>
      </c>
      <c r="G109" s="57">
        <f>VLOOKUP(A109,'מכרז- רפרנס מלא'!$A$4:$J$561,8,0)</f>
        <v>0</v>
      </c>
      <c r="H109" s="57" t="str">
        <f>VLOOKUP(A109,'מכרז- רפרנס מלא'!$A$4:$J$561,9,0)</f>
        <v>חב</v>
      </c>
      <c r="I109" s="150">
        <f>VLOOKUP(A109,'מכרז- רפרנס מלא'!$A$4:$J$561,5,0)</f>
        <v>7.7499999999999997E-4</v>
      </c>
      <c r="J109" s="297"/>
      <c r="K109" s="243"/>
      <c r="L109" s="244"/>
    </row>
    <row r="110" spans="1:12" ht="28.5" x14ac:dyDescent="0.2">
      <c r="A110" s="236">
        <v>108</v>
      </c>
      <c r="B110" s="95" t="str">
        <f>VLOOKUP(A110,'מכרז- רפרנס מלא'!$A$4:$J$561,2,0)</f>
        <v>מוצרי איחסון, כריכה ואריזה</v>
      </c>
      <c r="C110" s="95" t="str">
        <f>VLOOKUP(A110,'מכרז- רפרנס מלא'!$A$4:$J$561,3,0)</f>
        <v>ציוד כריכה ומיון</v>
      </c>
      <c r="D110" s="57" t="str">
        <f>VLOOKUP(A110,'מכרז- רפרנס מלא'!$A$4:$J$561,4,0)</f>
        <v>ציוד לכריכה</v>
      </c>
      <c r="E110" s="57" t="str">
        <f>VLOOKUP(A110,'מכרז- רפרנס מלא'!$A$4:$J$561,6,0)</f>
        <v xml:space="preserve">ספירלה 6 מ"מ בצבעים, 100 יחידות באריזה </v>
      </c>
      <c r="F110" s="57" t="str">
        <f>VLOOKUP(A110,'מכרז- רפרנס מלא'!$A$4:$J$561,7,0)</f>
        <v>ספירלה מפלסטיק גודל A4 מתאים למכונות כריכה  , 6 מ"מ, 100 יחידות באריזה</v>
      </c>
      <c r="G110" s="57">
        <f>VLOOKUP(A110,'מכרז- רפרנס מלא'!$A$4:$J$561,8,0)</f>
        <v>0</v>
      </c>
      <c r="H110" s="57" t="str">
        <f>VLOOKUP(A110,'מכרז- רפרנס מלא'!$A$4:$J$561,9,0)</f>
        <v>חב</v>
      </c>
      <c r="I110" s="150">
        <f>VLOOKUP(A110,'מכרז- רפרנס מלא'!$A$4:$J$561,5,0)</f>
        <v>7.7499999999999997E-4</v>
      </c>
      <c r="J110" s="297"/>
      <c r="K110" s="243"/>
      <c r="L110" s="244"/>
    </row>
    <row r="111" spans="1:12" ht="28.5" x14ac:dyDescent="0.2">
      <c r="A111" s="236">
        <v>109</v>
      </c>
      <c r="B111" s="95" t="str">
        <f>VLOOKUP(A111,'מכרז- רפרנס מלא'!$A$4:$J$561,2,0)</f>
        <v>מוצרי איחסון, כריכה ואריזה</v>
      </c>
      <c r="C111" s="95" t="str">
        <f>VLOOKUP(A111,'מכרז- רפרנס מלא'!$A$4:$J$561,3,0)</f>
        <v>ציוד כריכה ומיון</v>
      </c>
      <c r="D111" s="57" t="str">
        <f>VLOOKUP(A111,'מכרז- רפרנס מלא'!$A$4:$J$561,4,0)</f>
        <v>ציוד לכריכה</v>
      </c>
      <c r="E111" s="57" t="str">
        <f>VLOOKUP(A111,'מכרז- רפרנס מלא'!$A$4:$J$561,6,0)</f>
        <v>ספירלה 10 מ"מ בצבעים, 100 יחידות באריזה</v>
      </c>
      <c r="F111" s="57" t="str">
        <f>VLOOKUP(A111,'מכרז- רפרנס מלא'!$A$4:$J$561,7,0)</f>
        <v>ספירלה מפלסטיק גודל A4 מתאים למכונות כריכה  , 10 מ"מ, 100 יחידות באריזה</v>
      </c>
      <c r="G111" s="57">
        <f>VLOOKUP(A111,'מכרז- רפרנס מלא'!$A$4:$J$561,8,0)</f>
        <v>0</v>
      </c>
      <c r="H111" s="57" t="str">
        <f>VLOOKUP(A111,'מכרז- רפרנס מלא'!$A$4:$J$561,9,0)</f>
        <v>חב</v>
      </c>
      <c r="I111" s="150">
        <f>VLOOKUP(A111,'מכרז- רפרנס מלא'!$A$4:$J$561,5,0)</f>
        <v>7.7499999999999997E-4</v>
      </c>
      <c r="J111" s="297"/>
      <c r="K111" s="243"/>
      <c r="L111" s="244"/>
    </row>
    <row r="112" spans="1:12" ht="42.75" x14ac:dyDescent="0.2">
      <c r="A112" s="236">
        <v>110</v>
      </c>
      <c r="B112" s="95" t="str">
        <f>VLOOKUP(A112,'מכרז- רפרנס מלא'!$A$4:$J$561,2,0)</f>
        <v>מוצרי איחסון, כריכה ואריזה</v>
      </c>
      <c r="C112" s="95" t="str">
        <f>VLOOKUP(A112,'מכרז- רפרנס מלא'!$A$4:$J$561,3,0)</f>
        <v>ציוד כריכה ומיון</v>
      </c>
      <c r="D112" s="57" t="str">
        <f>VLOOKUP(A112,'מכרז- רפרנס מלא'!$A$4:$J$561,4,0)</f>
        <v>ציוד לכריכה</v>
      </c>
      <c r="E112" s="57" t="str">
        <f>VLOOKUP(A112,'מכרז- רפרנס מלא'!$A$4:$J$561,6,0)</f>
        <v>ספירלה 12 מ"מ בצבעים, 100 יחידות באריזה</v>
      </c>
      <c r="F112" s="57" t="str">
        <f>VLOOKUP(A112,'מכרז- רפרנס מלא'!$A$4:$J$561,7,0)</f>
        <v>ספירלה מפלסטיק ברוחב A4 מתאים למכונות כריכה  ,עובי 12 מ"מ, 100 יחידות באריזה</v>
      </c>
      <c r="G112" s="57">
        <f>VLOOKUP(A112,'מכרז- רפרנס מלא'!$A$4:$J$561,8,0)</f>
        <v>0</v>
      </c>
      <c r="H112" s="57" t="str">
        <f>VLOOKUP(A112,'מכרז- רפרנס מלא'!$A$4:$J$561,9,0)</f>
        <v>חב</v>
      </c>
      <c r="I112" s="150">
        <f>VLOOKUP(A112,'מכרז- רפרנס מלא'!$A$4:$J$561,5,0)</f>
        <v>7.7499999999999997E-4</v>
      </c>
      <c r="J112" s="297"/>
      <c r="K112" s="243"/>
      <c r="L112" s="244"/>
    </row>
    <row r="113" spans="1:12" ht="42.75" x14ac:dyDescent="0.2">
      <c r="A113" s="236">
        <v>111</v>
      </c>
      <c r="B113" s="95" t="str">
        <f>VLOOKUP(A113,'מכרז- רפרנס מלא'!$A$4:$J$561,2,0)</f>
        <v>מוצרי איחסון, כריכה ואריזה</v>
      </c>
      <c r="C113" s="95" t="str">
        <f>VLOOKUP(A113,'מכרז- רפרנס מלא'!$A$4:$J$561,3,0)</f>
        <v>ציוד כריכה ומיון</v>
      </c>
      <c r="D113" s="57" t="str">
        <f>VLOOKUP(A113,'מכרז- רפרנס מלא'!$A$4:$J$561,4,0)</f>
        <v>ציוד לכריכה</v>
      </c>
      <c r="E113" s="57" t="str">
        <f>VLOOKUP(A113,'מכרז- רפרנס מלא'!$A$4:$J$561,6,0)</f>
        <v>ספירלה 16 מ"מ בצבעים, 50 יחידות באריזה</v>
      </c>
      <c r="F113" s="57" t="str">
        <f>VLOOKUP(A113,'מכרז- רפרנס מלא'!$A$4:$J$561,7,0)</f>
        <v>ספירלה מפלסטיק, גודל ,A4 מתאים למכונות כריכה  , 16 מ"מ, 50 יחידות באריזה</v>
      </c>
      <c r="G113" s="57">
        <f>VLOOKUP(A113,'מכרז- רפרנס מלא'!$A$4:$J$561,8,0)</f>
        <v>0</v>
      </c>
      <c r="H113" s="57" t="str">
        <f>VLOOKUP(A113,'מכרז- רפרנס מלא'!$A$4:$J$561,9,0)</f>
        <v>חב</v>
      </c>
      <c r="I113" s="150">
        <f>VLOOKUP(A113,'מכרז- רפרנס מלא'!$A$4:$J$561,5,0)</f>
        <v>7.7499999999999997E-4</v>
      </c>
      <c r="J113" s="297"/>
      <c r="K113" s="243"/>
      <c r="L113" s="244"/>
    </row>
    <row r="114" spans="1:12" ht="28.5" x14ac:dyDescent="0.2">
      <c r="A114" s="236">
        <v>112</v>
      </c>
      <c r="B114" s="95" t="str">
        <f>VLOOKUP(A114,'מכרז- רפרנס מלא'!$A$4:$J$561,2,0)</f>
        <v>מוצרי איחסון, כריכה ואריזה</v>
      </c>
      <c r="C114" s="95" t="str">
        <f>VLOOKUP(A114,'מכרז- רפרנס מלא'!$A$4:$J$561,3,0)</f>
        <v>ציוד כריכה ומיון</v>
      </c>
      <c r="D114" s="57" t="str">
        <f>VLOOKUP(A114,'מכרז- רפרנס מלא'!$A$4:$J$561,4,0)</f>
        <v>ציוד לכריכה</v>
      </c>
      <c r="E114" s="57" t="str">
        <f>VLOOKUP(A114,'מכרז- רפרנס מלא'!$A$4:$J$561,6,0)</f>
        <v>ספירלה 20 מ"מ בצבעים,50 יחידות באריזה</v>
      </c>
      <c r="F114" s="57" t="str">
        <f>VLOOKUP(A114,'מכרז- רפרנס מלא'!$A$4:$J$561,7,0)</f>
        <v>ספירלה מפלסטיק גודל A4 מתאים למכונות כריכה  , 20 מ"מ, 50 יחידות באריזה</v>
      </c>
      <c r="G114" s="57">
        <f>VLOOKUP(A114,'מכרז- רפרנס מלא'!$A$4:$J$561,8,0)</f>
        <v>0</v>
      </c>
      <c r="H114" s="57" t="str">
        <f>VLOOKUP(A114,'מכרז- רפרנס מלא'!$A$4:$J$561,9,0)</f>
        <v>חב</v>
      </c>
      <c r="I114" s="150">
        <f>VLOOKUP(A114,'מכרז- רפרנס מלא'!$A$4:$J$561,5,0)</f>
        <v>7.7499999999999997E-4</v>
      </c>
      <c r="J114" s="297"/>
      <c r="K114" s="243"/>
      <c r="L114" s="244"/>
    </row>
    <row r="115" spans="1:12" ht="42.75" x14ac:dyDescent="0.2">
      <c r="A115" s="236">
        <v>113</v>
      </c>
      <c r="B115" s="95" t="str">
        <f>VLOOKUP(A115,'מכרז- רפרנס מלא'!$A$4:$J$561,2,0)</f>
        <v>מוצרי איחסון, כריכה ואריזה</v>
      </c>
      <c r="C115" s="95" t="str">
        <f>VLOOKUP(A115,'מכרז- רפרנס מלא'!$A$4:$J$561,3,0)</f>
        <v>ציוד כריכה ומיון</v>
      </c>
      <c r="D115" s="57" t="str">
        <f>VLOOKUP(A115,'מכרז- רפרנס מלא'!$A$4:$J$561,4,0)</f>
        <v>ציוד לכריכה</v>
      </c>
      <c r="E115" s="57" t="str">
        <f>VLOOKUP(A115,'מכרז- רפרנס מלא'!$A$4:$J$561,6,0)</f>
        <v>ספירלה 22 מ"מ בצבעים,50 יחידות באריזה</v>
      </c>
      <c r="F115" s="57" t="str">
        <f>VLOOKUP(A115,'מכרז- רפרנס מלא'!$A$4:$J$561,7,0)</f>
        <v>ספירלה מפלסטיק אורך A4 מתאים למכונות כריכה  , 22 מ"מ, 50 יחידות באריזה</v>
      </c>
      <c r="G115" s="57">
        <f>VLOOKUP(A115,'מכרז- רפרנס מלא'!$A$4:$J$561,8,0)</f>
        <v>0</v>
      </c>
      <c r="H115" s="57" t="str">
        <f>VLOOKUP(A115,'מכרז- רפרנס מלא'!$A$4:$J$561,9,0)</f>
        <v>חב</v>
      </c>
      <c r="I115" s="150">
        <f>VLOOKUP(A115,'מכרז- רפרנס מלא'!$A$4:$J$561,5,0)</f>
        <v>7.7499999999999997E-4</v>
      </c>
      <c r="J115" s="297"/>
      <c r="K115" s="243"/>
      <c r="L115" s="244"/>
    </row>
    <row r="116" spans="1:12" ht="42.75" x14ac:dyDescent="0.2">
      <c r="A116" s="236">
        <v>114</v>
      </c>
      <c r="B116" s="95" t="str">
        <f>VLOOKUP(A116,'מכרז- רפרנס מלא'!$A$4:$J$561,2,0)</f>
        <v>מוצרי איחסון, כריכה ואריזה</v>
      </c>
      <c r="C116" s="95" t="str">
        <f>VLOOKUP(A116,'מכרז- רפרנס מלא'!$A$4:$J$561,3,0)</f>
        <v>ציוד כריכה ומיון</v>
      </c>
      <c r="D116" s="57" t="str">
        <f>VLOOKUP(A116,'מכרז- רפרנס מלא'!$A$4:$J$561,4,0)</f>
        <v>ציוד לכריכה</v>
      </c>
      <c r="E116" s="57" t="str">
        <f>VLOOKUP(A116,'מכרז- רפרנס מלא'!$A$4:$J$561,6,0)</f>
        <v>ספירלה 28.5 מ"מ בצבעים,50 יחידות באריזה</v>
      </c>
      <c r="F116" s="57" t="str">
        <f>VLOOKUP(A116,'מכרז- רפרנס מלא'!$A$4:$J$561,7,0)</f>
        <v>ספירלה מפלסטיק אורך A4 מתאים למכונות כריכה  , 28.5 מ"מ, 50 יחידות באריזה</v>
      </c>
      <c r="G116" s="57">
        <f>VLOOKUP(A116,'מכרז- רפרנס מלא'!$A$4:$J$561,8,0)</f>
        <v>0</v>
      </c>
      <c r="H116" s="57">
        <f>VLOOKUP(A116,'מכרז- רפרנס מלא'!$A$4:$J$561,9,0)</f>
        <v>0</v>
      </c>
      <c r="I116" s="150">
        <f>VLOOKUP(A116,'מכרז- רפרנס מלא'!$A$4:$J$561,5,0)</f>
        <v>7.7499999999999997E-4</v>
      </c>
      <c r="J116" s="297"/>
      <c r="K116" s="243"/>
      <c r="L116" s="244"/>
    </row>
    <row r="117" spans="1:12" ht="28.5" x14ac:dyDescent="0.2">
      <c r="A117" s="236">
        <v>115</v>
      </c>
      <c r="B117" s="95" t="str">
        <f>VLOOKUP(A117,'מכרז- רפרנס מלא'!$A$4:$J$561,2,0)</f>
        <v>מוצרי איחסון, כריכה ואריזה</v>
      </c>
      <c r="C117" s="95" t="str">
        <f>VLOOKUP(A117,'מכרז- רפרנס מלא'!$A$4:$J$561,3,0)</f>
        <v>ציוד כריכה ומיון</v>
      </c>
      <c r="D117" s="57" t="str">
        <f>VLOOKUP(A117,'מכרז- רפרנס מלא'!$A$4:$J$561,4,0)</f>
        <v>ציוד לכריכה</v>
      </c>
      <c r="E117" s="57" t="str">
        <f>VLOOKUP(A117,'מכרז- רפרנס מלא'!$A$4:$J$561,6,0)</f>
        <v xml:space="preserve">מארז למינציה מידה 105/75  חבילה 100 יחידות </v>
      </c>
      <c r="F117" s="57" t="str">
        <f>VLOOKUP(A117,'מכרז- רפרנס מלא'!$A$4:$J$561,7,0)</f>
        <v>כיסי למינציה , גודל 75/105 מ"מ, עובי  מינימלי 80 מיקרון, 100 יחידות באריזה</v>
      </c>
      <c r="G117" s="57">
        <f>VLOOKUP(A117,'מכרז- רפרנס מלא'!$A$4:$J$561,8,0)</f>
        <v>0</v>
      </c>
      <c r="H117" s="57" t="str">
        <f>VLOOKUP(A117,'מכרז- רפרנס מלא'!$A$4:$J$561,9,0)</f>
        <v>חב</v>
      </c>
      <c r="I117" s="150">
        <f>VLOOKUP(A117,'מכרז- רפרנס מלא'!$A$4:$J$561,5,0)</f>
        <v>7.7499999999999997E-4</v>
      </c>
      <c r="J117" s="297"/>
      <c r="K117" s="243"/>
      <c r="L117" s="244"/>
    </row>
    <row r="118" spans="1:12" ht="28.5" x14ac:dyDescent="0.2">
      <c r="A118" s="236">
        <v>116</v>
      </c>
      <c r="B118" s="95" t="str">
        <f>VLOOKUP(A118,'מכרז- רפרנס מלא'!$A$4:$J$561,2,0)</f>
        <v>מוצרי איחסון, כריכה ואריזה</v>
      </c>
      <c r="C118" s="95" t="str">
        <f>VLOOKUP(A118,'מכרז- רפרנס מלא'!$A$4:$J$561,3,0)</f>
        <v>ציוד כריכה ומיון</v>
      </c>
      <c r="D118" s="57" t="str">
        <f>VLOOKUP(A118,'מכרז- רפרנס מלא'!$A$4:$J$561,4,0)</f>
        <v>ציוד לכריכה</v>
      </c>
      <c r="E118" s="57" t="str">
        <f>VLOOKUP(A118,'מכרז- רפרנס מלא'!$A$4:$J$561,6,0)</f>
        <v>מארז למינציה  מידה A4  216/303  חבילה 100 יחידות</v>
      </c>
      <c r="F118" s="57" t="str">
        <f>VLOOKUP(A118,'מכרז- רפרנס מלא'!$A$4:$J$561,7,0)</f>
        <v>כיסי  למינציה בגודל 216/303 מ"מ , עובי מינימלי 80 מיקרון, 100 יחידות באריזה</v>
      </c>
      <c r="G118" s="57">
        <f>VLOOKUP(A118,'מכרז- רפרנס מלא'!$A$4:$J$561,8,0)</f>
        <v>0</v>
      </c>
      <c r="H118" s="57" t="str">
        <f>VLOOKUP(A118,'מכרז- רפרנס מלא'!$A$4:$J$561,9,0)</f>
        <v>חב</v>
      </c>
      <c r="I118" s="150">
        <f>VLOOKUP(A118,'מכרז- רפרנס מלא'!$A$4:$J$561,5,0)</f>
        <v>7.7499999999999997E-4</v>
      </c>
      <c r="J118" s="297"/>
      <c r="K118" s="243"/>
      <c r="L118" s="244"/>
    </row>
    <row r="119" spans="1:12" ht="28.5" x14ac:dyDescent="0.2">
      <c r="A119" s="236">
        <v>117</v>
      </c>
      <c r="B119" s="95" t="str">
        <f>VLOOKUP(A119,'מכרז- רפרנס מלא'!$A$4:$J$561,2,0)</f>
        <v>מוצרי איחסון, כריכה ואריזה</v>
      </c>
      <c r="C119" s="95" t="str">
        <f>VLOOKUP(A119,'מכרז- רפרנס מלא'!$A$4:$J$561,3,0)</f>
        <v>ציוד כריכה ומיון</v>
      </c>
      <c r="D119" s="57" t="str">
        <f>VLOOKUP(A119,'מכרז- רפרנס מלא'!$A$4:$J$561,4,0)</f>
        <v>ציוד לכריכה</v>
      </c>
      <c r="E119" s="57" t="str">
        <f>VLOOKUP(A119,'מכרז- רפרנס מלא'!$A$4:$J$561,6,0)</f>
        <v xml:space="preserve">מארז למינציה A3 303/426 חבילה 100 יחידות </v>
      </c>
      <c r="F119" s="57" t="str">
        <f>VLOOKUP(A119,'מכרז- רפרנס מלא'!$A$4:$J$561,7,0)</f>
        <v>כיסי למינציה , גודל 303/426 מ"מ, עובי מינימלי 80 מיקרון, 100 יחידות באריזה</v>
      </c>
      <c r="G119" s="57">
        <f>VLOOKUP(A119,'מכרז- רפרנס מלא'!$A$4:$J$561,8,0)</f>
        <v>0</v>
      </c>
      <c r="H119" s="57" t="str">
        <f>VLOOKUP(A119,'מכרז- רפרנס מלא'!$A$4:$J$561,9,0)</f>
        <v>חב</v>
      </c>
      <c r="I119" s="150">
        <f>VLOOKUP(A119,'מכרז- רפרנס מלא'!$A$4:$J$561,5,0)</f>
        <v>7.7499999999999997E-4</v>
      </c>
      <c r="J119" s="297"/>
      <c r="K119" s="243"/>
      <c r="L119" s="244"/>
    </row>
    <row r="120" spans="1:12" ht="42.75" x14ac:dyDescent="0.2">
      <c r="A120" s="236">
        <v>118</v>
      </c>
      <c r="B120" s="95" t="str">
        <f>VLOOKUP(A120,'מכרז- רפרנס מלא'!$A$4:$J$561,2,0)</f>
        <v>מוצרי איחסון, כריכה ואריזה</v>
      </c>
      <c r="C120" s="95" t="str">
        <f>VLOOKUP(A120,'מכרז- רפרנס מלא'!$A$4:$J$561,3,0)</f>
        <v>ציוד כריכה ומיון</v>
      </c>
      <c r="D120" s="57" t="str">
        <f>VLOOKUP(A120,'מכרז- רפרנס מלא'!$A$4:$J$561,4,0)</f>
        <v>ציוד לכריכה</v>
      </c>
      <c r="E120" s="57" t="str">
        <f>VLOOKUP(A120,'מכרז- רפרנס מלא'!$A$4:$J$561,6,0)</f>
        <v>שקף לכתיבה ביד או כריכה בספירלים חבילה 100 יחידות מידה  A 4</v>
      </c>
      <c r="F120" s="57" t="str">
        <f>VLOOKUP(A120,'מכרז- רפרנס מלא'!$A$4:$J$561,7,0)</f>
        <v>חבילת שקפים מידה  A4 , עובי מינימלי 80 מיקרון,  לכתיבה ביד או לכריכת חוברות, 100 יחידות בחבילה</v>
      </c>
      <c r="G120" s="57">
        <f>VLOOKUP(A120,'מכרז- רפרנס מלא'!$A$4:$J$561,8,0)</f>
        <v>0</v>
      </c>
      <c r="H120" s="57" t="str">
        <f>VLOOKUP(A120,'מכרז- רפרנס מלא'!$A$4:$J$561,9,0)</f>
        <v>חב</v>
      </c>
      <c r="I120" s="150">
        <f>VLOOKUP(A120,'מכרז- רפרנס מלא'!$A$4:$J$561,5,0)</f>
        <v>7.7499999999999997E-4</v>
      </c>
      <c r="J120" s="297"/>
      <c r="K120" s="243"/>
      <c r="L120" s="244"/>
    </row>
    <row r="121" spans="1:12" ht="28.5" x14ac:dyDescent="0.2">
      <c r="A121" s="236">
        <v>119</v>
      </c>
      <c r="B121" s="95" t="str">
        <f>VLOOKUP(A121,'מכרז- רפרנס מלא'!$A$4:$J$561,2,0)</f>
        <v>מוצרי איחסון, כריכה ואריזה</v>
      </c>
      <c r="C121" s="95" t="str">
        <f>VLOOKUP(A121,'מכרז- רפרנס מלא'!$A$4:$J$561,3,0)</f>
        <v>ציוד כריכה ומיון</v>
      </c>
      <c r="D121" s="57" t="str">
        <f>VLOOKUP(A121,'מכרז- רפרנס מלא'!$A$4:$J$561,4,0)</f>
        <v>ציוד לכריכה</v>
      </c>
      <c r="E121" s="57" t="str">
        <f>VLOOKUP(A121,'מכרז- רפרנס מלא'!$A$4:$J$561,6,0)</f>
        <v>כריכה צרה לדפי מחשב מידה  11 X  25</v>
      </c>
      <c r="F121" s="57" t="str">
        <f>VLOOKUP(A121,'מכרז- רפרנס מלא'!$A$4:$J$561,7,0)</f>
        <v>כריכה מפלסטיק לדפי מחשב מידה "25 על "11</v>
      </c>
      <c r="G121" s="57">
        <f>VLOOKUP(A121,'מכרז- רפרנס מלא'!$A$4:$J$561,8,0)</f>
        <v>0</v>
      </c>
      <c r="H121" s="57" t="str">
        <f>VLOOKUP(A121,'מכרז- רפרנס מלא'!$A$4:$J$561,9,0)</f>
        <v>חב</v>
      </c>
      <c r="I121" s="150">
        <f>VLOOKUP(A121,'מכרז- רפרנס מלא'!$A$4:$J$561,5,0)</f>
        <v>7.7499999999999997E-4</v>
      </c>
      <c r="J121" s="297"/>
      <c r="K121" s="243"/>
      <c r="L121" s="244"/>
    </row>
    <row r="122" spans="1:12" ht="28.5" x14ac:dyDescent="0.2">
      <c r="A122" s="236">
        <v>120</v>
      </c>
      <c r="B122" s="95" t="str">
        <f>VLOOKUP(A122,'מכרז- רפרנס מלא'!$A$4:$J$561,2,0)</f>
        <v>מוצרי איחסון, כריכה ואריזה</v>
      </c>
      <c r="C122" s="95" t="str">
        <f>VLOOKUP(A122,'מכרז- רפרנס מלא'!$A$4:$J$561,3,0)</f>
        <v>ציוד כריכה ומיון</v>
      </c>
      <c r="D122" s="57" t="str">
        <f>VLOOKUP(A122,'מכרז- רפרנס מלא'!$A$4:$J$561,4,0)</f>
        <v>ציוד לכריכה</v>
      </c>
      <c r="E122" s="57" t="str">
        <f>VLOOKUP(A122,'מכרז- רפרנס מלא'!$A$4:$J$561,6,0)</f>
        <v>כיסים ללמינציה A4 125 מיקרון 1-100</v>
      </c>
      <c r="F122" s="57" t="str">
        <f>VLOOKUP(A122,'מכרז- רפרנס מלא'!$A$4:$J$561,7,0)</f>
        <v>כיסים ללמינציה A4 125 מיקרון 1-100</v>
      </c>
      <c r="G122" s="57">
        <f>VLOOKUP(A122,'מכרז- רפרנס מלא'!$A$4:$J$561,8,0)</f>
        <v>0</v>
      </c>
      <c r="H122" s="57" t="str">
        <f>VLOOKUP(A122,'מכרז- רפרנס מלא'!$A$4:$J$561,9,0)</f>
        <v>חבילה</v>
      </c>
      <c r="I122" s="150">
        <f>VLOOKUP(A122,'מכרז- רפרנס מלא'!$A$4:$J$561,5,0)</f>
        <v>7.7499999999999997E-4</v>
      </c>
      <c r="J122" s="297"/>
      <c r="K122" s="243"/>
      <c r="L122" s="244"/>
    </row>
    <row r="123" spans="1:12" ht="28.5" x14ac:dyDescent="0.2">
      <c r="A123" s="236">
        <v>121</v>
      </c>
      <c r="B123" s="95" t="str">
        <f>VLOOKUP(A123,'מכרז- רפרנס מלא'!$A$4:$J$561,2,0)</f>
        <v>מוצרי איחסון, כריכה ואריזה</v>
      </c>
      <c r="C123" s="95" t="str">
        <f>VLOOKUP(A123,'מכרז- רפרנס מלא'!$A$4:$J$561,3,0)</f>
        <v>ציוד כריכה ומיון</v>
      </c>
      <c r="D123" s="57" t="str">
        <f>VLOOKUP(A123,'מכרז- רפרנס מלא'!$A$4:$J$561,4,0)</f>
        <v>ציוד לכריכה</v>
      </c>
      <c r="E123" s="57" t="str">
        <f>VLOOKUP(A123,'מכרז- רפרנס מלא'!$A$4:$J$561,6,0)</f>
        <v>כריכות למכונת כריכה A4 כרומו לבן 100-250ג</v>
      </c>
      <c r="F123" s="57" t="str">
        <f>VLOOKUP(A123,'מכרז- רפרנס מלא'!$A$4:$J$561,7,0)</f>
        <v>כריכות למכונת כריכה A4 כרומו לבן 100-250ג</v>
      </c>
      <c r="G123" s="57">
        <f>VLOOKUP(A123,'מכרז- רפרנס מלא'!$A$4:$J$561,8,0)</f>
        <v>0</v>
      </c>
      <c r="H123" s="57" t="str">
        <f>VLOOKUP(A123,'מכרז- רפרנס מלא'!$A$4:$J$561,9,0)</f>
        <v>יח'</v>
      </c>
      <c r="I123" s="150">
        <f>VLOOKUP(A123,'מכרז- רפרנס מלא'!$A$4:$J$561,5,0)</f>
        <v>7.7499999999999997E-4</v>
      </c>
      <c r="J123" s="297"/>
      <c r="K123" s="243"/>
      <c r="L123" s="244"/>
    </row>
    <row r="124" spans="1:12" ht="99.75" x14ac:dyDescent="0.2">
      <c r="A124" s="236">
        <v>122</v>
      </c>
      <c r="B124" s="95" t="str">
        <f>VLOOKUP(A124,'מכרז- רפרנס מלא'!$A$4:$J$561,2,0)</f>
        <v>מוצרי חיבור והידוק</v>
      </c>
      <c r="C124" s="95" t="str">
        <f>VLOOKUP(A124,'מכרז- רפרנס מלא'!$A$4:$J$561,3,0)</f>
        <v>מוצרי חיבור וחיתוך</v>
      </c>
      <c r="D124" s="57" t="str">
        <f>VLOOKUP(A124,'מכרז- רפרנס מלא'!$A$4:$J$561,4,0)</f>
        <v>אקדח דבק</v>
      </c>
      <c r="E124" s="57" t="str">
        <f>VLOOKUP(A124,'מכרז- רפרנס מלא'!$A$4:$J$561,6,0)</f>
        <v>אקדח חשמלי לדבק חם בעוצמה 60W.</v>
      </c>
      <c r="F124" s="57" t="str">
        <f>VLOOKUP(A124,'מכרז- רפרנס מלא'!$A$4:$J$561,7,0)</f>
        <v xml:space="preserve"> אקדח חשמלי לדבק חם בעוצמה 60W.
מאפשר חימום מהיר וזמן עבודה ממושך.
. ייבוש מהיר תוך 60 שניות.
הערכה כוללת:
- אקדח חשמלי בעוצמה של 60W
- יחידה אחת של נר דבק
- רגלית הנחה לאקדח</v>
      </c>
      <c r="G124" s="57">
        <f>VLOOKUP(A124,'מכרז- רפרנס מלא'!$A$4:$J$561,8,0)</f>
        <v>0</v>
      </c>
      <c r="H124" s="57" t="str">
        <f>VLOOKUP(A124,'מכרז- רפרנס מלא'!$A$4:$J$561,9,0)</f>
        <v>יח</v>
      </c>
      <c r="I124" s="150">
        <f>VLOOKUP(A124,'מכרז- רפרנס מלא'!$A$4:$J$561,5,0)</f>
        <v>5.9999999999999995E-4</v>
      </c>
      <c r="J124" s="297"/>
      <c r="K124" s="243"/>
      <c r="L124" s="244"/>
    </row>
    <row r="125" spans="1:12" ht="28.5" x14ac:dyDescent="0.2">
      <c r="A125" s="236">
        <v>123</v>
      </c>
      <c r="B125" s="95" t="str">
        <f>VLOOKUP(A125,'מכרז- רפרנס מלא'!$A$4:$J$561,2,0)</f>
        <v>מוצרי חיבור והידוק</v>
      </c>
      <c r="C125" s="95" t="str">
        <f>VLOOKUP(A125,'מכרז- רפרנס מלא'!$A$4:$J$561,3,0)</f>
        <v>מוצרי חיבור וחיתוך</v>
      </c>
      <c r="D125" s="57" t="str">
        <f>VLOOKUP(A125,'מכרז- רפרנס מלא'!$A$4:$J$561,4,0)</f>
        <v>גומיות</v>
      </c>
      <c r="E125" s="57" t="str">
        <f>VLOOKUP(A125,'מכרז- רפרנס מלא'!$A$4:$J$561,6,0)</f>
        <v>גומיות דקות עשויות לטקס מס' 14-30 קופסא  במשקל 100 גרם</v>
      </c>
      <c r="F125" s="57" t="str">
        <f>VLOOKUP(A125,'מכרז- רפרנס מלא'!$A$4:$J$561,7,0)</f>
        <v>גומיות דקות עשויות לטקס, 100 גרם בקופסה, מס' 16-30 לפחות 80% גומי</v>
      </c>
      <c r="G125" s="57">
        <f>VLOOKUP(A125,'מכרז- רפרנס מלא'!$A$4:$J$561,8,0)</f>
        <v>0</v>
      </c>
      <c r="H125" s="57" t="str">
        <f>VLOOKUP(A125,'מכרז- רפרנס מלא'!$A$4:$J$561,9,0)</f>
        <v>קפ</v>
      </c>
      <c r="I125" s="150">
        <f>VLOOKUP(A125,'מכרז- רפרנס מלא'!$A$4:$J$561,5,0)</f>
        <v>4.8500000000000001E-3</v>
      </c>
      <c r="J125" s="297"/>
      <c r="K125" s="243"/>
      <c r="L125" s="244"/>
    </row>
    <row r="126" spans="1:12" ht="42.75" x14ac:dyDescent="0.2">
      <c r="A126" s="236">
        <v>124</v>
      </c>
      <c r="B126" s="95" t="str">
        <f>VLOOKUP(A126,'מכרז- רפרנס מלא'!$A$4:$J$561,2,0)</f>
        <v>מוצרי חיבור והידוק</v>
      </c>
      <c r="C126" s="95" t="str">
        <f>VLOOKUP(A126,'מכרז- רפרנס מלא'!$A$4:$J$561,3,0)</f>
        <v>מוצרי חיבור וחיתוך</v>
      </c>
      <c r="D126" s="57" t="str">
        <f>VLOOKUP(A126,'מכרז- רפרנס מלא'!$A$4:$J$561,4,0)</f>
        <v>גומיות</v>
      </c>
      <c r="E126" s="57" t="str">
        <f>VLOOKUP(A126,'מכרז- רפרנס מלא'!$A$4:$J$561,6,0)</f>
        <v>גומיות רחבות עשויות לטקס מס'  16-30 קופסא במשקל 100 גרם</v>
      </c>
      <c r="F126" s="57" t="str">
        <f>VLOOKUP(A126,'מכרז- רפרנס מלא'!$A$4:$J$561,7,0)</f>
        <v>גומיות רחבות עשויות לטקס, רוחב 5 מ"מ, 100 גרם בקופסה, מס' 16-30 לפחות 80% גומי</v>
      </c>
      <c r="G126" s="57">
        <f>VLOOKUP(A126,'מכרז- רפרנס מלא'!$A$4:$J$561,8,0)</f>
        <v>0</v>
      </c>
      <c r="H126" s="57" t="str">
        <f>VLOOKUP(A126,'מכרז- רפרנס מלא'!$A$4:$J$561,9,0)</f>
        <v>קפ</v>
      </c>
      <c r="I126" s="150">
        <f>VLOOKUP(A126,'מכרז- רפרנס מלא'!$A$4:$J$561,5,0)</f>
        <v>4.8500000000000001E-3</v>
      </c>
      <c r="J126" s="297"/>
      <c r="K126" s="243"/>
      <c r="L126" s="244"/>
    </row>
    <row r="127" spans="1:12" ht="42.75" x14ac:dyDescent="0.2">
      <c r="A127" s="236">
        <v>125</v>
      </c>
      <c r="B127" s="95" t="str">
        <f>VLOOKUP(A127,'מכרז- רפרנס מלא'!$A$4:$J$561,2,0)</f>
        <v>מוצרי חיבור והידוק</v>
      </c>
      <c r="C127" s="95" t="str">
        <f>VLOOKUP(A127,'מכרז- רפרנס מלא'!$A$4:$J$561,3,0)</f>
        <v>מוצרי חיבור וחיתוך</v>
      </c>
      <c r="D127" s="57" t="str">
        <f>VLOOKUP(A127,'מכרז- רפרנס מלא'!$A$4:$J$561,4,0)</f>
        <v>דבקים בגליל</v>
      </c>
      <c r="E127" s="57" t="str">
        <f>VLOOKUP(A127,'מכרז- רפרנס מלא'!$A$4:$J$561,6,0)</f>
        <v>סרט דמוי בד לכריכה דביק "1 אורך 25 מטר</v>
      </c>
      <c r="F127" s="57" t="str">
        <f>VLOOKUP(A127,'מכרז- רפרנס מלא'!$A$4:$J$561,7,0)</f>
        <v>סרט דמוי בד במבחר צבעים, רוחב 1 ", מיועד לכריכת ספרים, חוברות, סימון, אורך 25 מטר</v>
      </c>
      <c r="G127" s="57" t="str">
        <f>VLOOKUP(A127,'מכרז- רפרנס מלא'!$A$4:$J$561,8,0)</f>
        <v>3M ,קוברה</v>
      </c>
      <c r="H127" s="57" t="str">
        <f>VLOOKUP(A127,'מכרז- רפרנס מלא'!$A$4:$J$561,9,0)</f>
        <v>גליל</v>
      </c>
      <c r="I127" s="150">
        <f>VLOOKUP(A127,'מכרז- רפרנס מלא'!$A$4:$J$561,5,0)</f>
        <v>8.3333333333333339E-4</v>
      </c>
      <c r="J127" s="297"/>
      <c r="K127" s="243"/>
      <c r="L127" s="244"/>
    </row>
    <row r="128" spans="1:12" ht="42.75" x14ac:dyDescent="0.2">
      <c r="A128" s="236">
        <v>126</v>
      </c>
      <c r="B128" s="95" t="str">
        <f>VLOOKUP(A128,'מכרז- רפרנס מלא'!$A$4:$J$561,2,0)</f>
        <v>מוצרי חיבור והידוק</v>
      </c>
      <c r="C128" s="95" t="str">
        <f>VLOOKUP(A128,'מכרז- רפרנס מלא'!$A$4:$J$561,3,0)</f>
        <v>מוצרי חיבור וחיתוך</v>
      </c>
      <c r="D128" s="57" t="str">
        <f>VLOOKUP(A128,'מכרז- רפרנס מלא'!$A$4:$J$561,4,0)</f>
        <v>דבקים בגליל</v>
      </c>
      <c r="E128" s="57" t="str">
        <f>VLOOKUP(A128,'מכרז- רפרנס מלא'!$A$4:$J$561,6,0)</f>
        <v>סרט דמוי בד לכריכה דביק "2 אורך 25 מטר</v>
      </c>
      <c r="F128" s="57" t="str">
        <f>VLOOKUP(A128,'מכרז- רפרנס מלא'!$A$4:$J$561,7,0)</f>
        <v>סרט דמוי בד במבחר צבעים רוחב  "2, מיועד לכריכת ספרים, חוברות, סימון, אורך 25 מטר</v>
      </c>
      <c r="G128" s="57" t="str">
        <f>VLOOKUP(A128,'מכרז- רפרנס מלא'!$A$4:$J$561,8,0)</f>
        <v>3M ,קוברה</v>
      </c>
      <c r="H128" s="57" t="str">
        <f>VLOOKUP(A128,'מכרז- רפרנס מלא'!$A$4:$J$561,9,0)</f>
        <v>גליל</v>
      </c>
      <c r="I128" s="150">
        <f>VLOOKUP(A128,'מכרז- רפרנס מלא'!$A$4:$J$561,5,0)</f>
        <v>8.3333333333333339E-4</v>
      </c>
      <c r="J128" s="297"/>
      <c r="K128" s="243"/>
      <c r="L128" s="244"/>
    </row>
    <row r="129" spans="1:12" ht="42.75" x14ac:dyDescent="0.2">
      <c r="A129" s="236">
        <v>127</v>
      </c>
      <c r="B129" s="95" t="str">
        <f>VLOOKUP(A129,'מכרז- רפרנס מלא'!$A$4:$J$561,2,0)</f>
        <v>מוצרי חיבור והידוק</v>
      </c>
      <c r="C129" s="95" t="str">
        <f>VLOOKUP(A129,'מכרז- רפרנס מלא'!$A$4:$J$561,3,0)</f>
        <v>מוצרי חיבור וחיתוך</v>
      </c>
      <c r="D129" s="57" t="str">
        <f>VLOOKUP(A129,'מכרז- רפרנס מלא'!$A$4:$J$561,4,0)</f>
        <v>דבקים בגליל</v>
      </c>
      <c r="E129" s="57" t="str">
        <f>VLOOKUP(A129,'מכרז- רפרנס מלא'!$A$4:$J$561,6,0)</f>
        <v xml:space="preserve">סרט דביק חום / שקוף רוחב 50 מ"מ אורך 66 מטר </v>
      </c>
      <c r="F129" s="57" t="str">
        <f>VLOOKUP(A129,'מכרז- רפרנס מלא'!$A$4:$J$561,7,0)</f>
        <v>סרט דביק חום/שקוף עשוי PVC למטרות אריזת קרטונים.,66 מטר בגליל, רוחב סרט  "2 לפי תקן ת"י 791</v>
      </c>
      <c r="G129" s="57">
        <f>VLOOKUP(A129,'מכרז- רפרנס מלא'!$A$4:$J$561,8,0)</f>
        <v>0</v>
      </c>
      <c r="H129" s="57" t="str">
        <f>VLOOKUP(A129,'מכרז- רפרנס מלא'!$A$4:$J$561,9,0)</f>
        <v>גליל</v>
      </c>
      <c r="I129" s="150">
        <f>VLOOKUP(A129,'מכרז- רפרנס מלא'!$A$4:$J$561,5,0)</f>
        <v>8.3333333333333339E-4</v>
      </c>
      <c r="J129" s="297"/>
      <c r="K129" s="243"/>
      <c r="L129" s="244"/>
    </row>
    <row r="130" spans="1:12" ht="42.75" x14ac:dyDescent="0.2">
      <c r="A130" s="236">
        <v>128</v>
      </c>
      <c r="B130" s="95" t="str">
        <f>VLOOKUP(A130,'מכרז- רפרנס מלא'!$A$4:$J$561,2,0)</f>
        <v>מוצרי חיבור והידוק</v>
      </c>
      <c r="C130" s="95" t="str">
        <f>VLOOKUP(A130,'מכרז- רפרנס מלא'!$A$4:$J$561,3,0)</f>
        <v>מוצרי חיבור וחיתוך</v>
      </c>
      <c r="D130" s="57" t="str">
        <f>VLOOKUP(A130,'מכרז- רפרנס מלא'!$A$4:$J$561,4,0)</f>
        <v>דבקים בגליל</v>
      </c>
      <c r="E130" s="57" t="str">
        <f>VLOOKUP(A130,'מכרז- רפרנס מלא'!$A$4:$J$561,6,0)</f>
        <v>סלוטייפ  "3/4 אורך 36 יארד (33 מטר)</v>
      </c>
      <c r="F130" s="57" t="str">
        <f>VLOOKUP(A130,'מכרז- רפרנס מלא'!$A$4:$J$561,7,0)</f>
        <v>נייר דבק שקוף ,רוחב 3/4", 36 יארד, מתאים להדבקת נייר ובריסטול. לפי ת"י 791</v>
      </c>
      <c r="G130" s="57">
        <f>VLOOKUP(A130,'מכרז- רפרנס מלא'!$A$4:$J$561,8,0)</f>
        <v>0</v>
      </c>
      <c r="H130" s="57" t="str">
        <f>VLOOKUP(A130,'מכרז- רפרנס מלא'!$A$4:$J$561,9,0)</f>
        <v>גליל</v>
      </c>
      <c r="I130" s="150">
        <f>VLOOKUP(A130,'מכרז- רפרנס מלא'!$A$4:$J$561,5,0)</f>
        <v>8.3333333333333339E-4</v>
      </c>
      <c r="J130" s="297"/>
      <c r="K130" s="243"/>
      <c r="L130" s="244"/>
    </row>
    <row r="131" spans="1:12" ht="28.5" x14ac:dyDescent="0.2">
      <c r="A131" s="236">
        <v>129</v>
      </c>
      <c r="B131" s="95" t="str">
        <f>VLOOKUP(A131,'מכרז- רפרנס מלא'!$A$4:$J$561,2,0)</f>
        <v>מוצרי חיבור והידוק</v>
      </c>
      <c r="C131" s="95" t="str">
        <f>VLOOKUP(A131,'מכרז- רפרנס מלא'!$A$4:$J$561,3,0)</f>
        <v>מוצרי חיבור וחיתוך</v>
      </c>
      <c r="D131" s="57" t="str">
        <f>VLOOKUP(A131,'מכרז- רפרנס מלא'!$A$4:$J$561,4,0)</f>
        <v>דבקים בגליל</v>
      </c>
      <c r="E131" s="57" t="str">
        <f>VLOOKUP(A131,'מכרז- רפרנס מלא'!$A$4:$J$561,6,0)</f>
        <v>סלוטייפ  "3/4 אורך 72 יארד (66 מטר)</v>
      </c>
      <c r="F131" s="57" t="str">
        <f>VLOOKUP(A131,'מכרז- רפרנס מלא'!$A$4:$J$561,7,0)</f>
        <v>נייר דבק שקוף רוחב "3/4  אורך  72 יארד, מתאים להדבקת נייר ובריסטול לפי ת"י 791</v>
      </c>
      <c r="G131" s="57">
        <f>VLOOKUP(A131,'מכרז- רפרנס מלא'!$A$4:$J$561,8,0)</f>
        <v>0</v>
      </c>
      <c r="H131" s="57" t="str">
        <f>VLOOKUP(A131,'מכרז- רפרנס מלא'!$A$4:$J$561,9,0)</f>
        <v>גליל</v>
      </c>
      <c r="I131" s="150">
        <f>VLOOKUP(A131,'מכרז- רפרנס מלא'!$A$4:$J$561,5,0)</f>
        <v>8.3333333333333339E-4</v>
      </c>
      <c r="J131" s="297"/>
      <c r="K131" s="243"/>
      <c r="L131" s="244"/>
    </row>
    <row r="132" spans="1:12" ht="42.75" x14ac:dyDescent="0.2">
      <c r="A132" s="236">
        <v>130</v>
      </c>
      <c r="B132" s="95" t="str">
        <f>VLOOKUP(A132,'מכרז- רפרנס מלא'!$A$4:$J$561,2,0)</f>
        <v>מוצרי חיבור והידוק</v>
      </c>
      <c r="C132" s="95" t="str">
        <f>VLOOKUP(A132,'מכרז- רפרנס מלא'!$A$4:$J$561,3,0)</f>
        <v>מוצרי חיבור וחיתוך</v>
      </c>
      <c r="D132" s="57" t="str">
        <f>VLOOKUP(A132,'מכרז- רפרנס מלא'!$A$4:$J$561,4,0)</f>
        <v>דבקים בגליל</v>
      </c>
      <c r="E132" s="57" t="str">
        <f>VLOOKUP(A132,'מכרז- רפרנס מלא'!$A$4:$J$561,6,0)</f>
        <v>סלוטייפ לא נראה בצילום "3/4 אורך 36 ירד (33 מטר), כדוגמת דגם 810 של חברת 3M</v>
      </c>
      <c r="F132" s="57" t="str">
        <f>VLOOKUP(A132,'מכרז- רפרנס מלא'!$A$4:$J$561,7,0)</f>
        <v>נייר דבק חלבי רוחב "3/4  אורך  36  יארד, יכולת הסרה בקלות , לא נראה בצילום, נחתך בקלות. לפי תקן ת"י 791</v>
      </c>
      <c r="G132" s="57">
        <f>VLOOKUP(A132,'מכרז- רפרנס מלא'!$A$4:$J$561,8,0)</f>
        <v>0</v>
      </c>
      <c r="H132" s="57" t="str">
        <f>VLOOKUP(A132,'מכרז- רפרנס מלא'!$A$4:$J$561,9,0)</f>
        <v>גליל</v>
      </c>
      <c r="I132" s="150">
        <f>VLOOKUP(A132,'מכרז- רפרנס מלא'!$A$4:$J$561,5,0)</f>
        <v>8.3333333333333339E-4</v>
      </c>
      <c r="J132" s="297"/>
      <c r="K132" s="243"/>
      <c r="L132" s="244"/>
    </row>
    <row r="133" spans="1:12" ht="42.75" x14ac:dyDescent="0.2">
      <c r="A133" s="236">
        <v>131</v>
      </c>
      <c r="B133" s="95" t="str">
        <f>VLOOKUP(A133,'מכרז- רפרנס מלא'!$A$4:$J$561,2,0)</f>
        <v>מוצרי חיבור והידוק</v>
      </c>
      <c r="C133" s="95" t="str">
        <f>VLOOKUP(A133,'מכרז- רפרנס מלא'!$A$4:$J$561,3,0)</f>
        <v>מוצרי חיבור וחיתוך</v>
      </c>
      <c r="D133" s="57" t="str">
        <f>VLOOKUP(A133,'מכרז- רפרנס מלא'!$A$4:$J$561,4,0)</f>
        <v>דבקים בגליל</v>
      </c>
      <c r="E133" s="57" t="str">
        <f>VLOOKUP(A133,'מכרז- רפרנס מלא'!$A$4:$J$561,6,0)</f>
        <v>מסקינטיפ - גליל נייר דבק חזק במיוחד 25 מ"מ אורך 25 מטר</v>
      </c>
      <c r="F133" s="57" t="str">
        <f>VLOOKUP(A133,'מכרז- רפרנס מלא'!$A$4:$J$561,7,0)</f>
        <v>מסקינטיפ - גליל נייר דבק חזק במיוחדרוחב 25 מ"מ ("1)  אורך 25 מטר לפי תקן ת"י 791</v>
      </c>
      <c r="G133" s="57">
        <f>VLOOKUP(A133,'מכרז- רפרנס מלא'!$A$4:$J$561,8,0)</f>
        <v>0</v>
      </c>
      <c r="H133" s="57" t="str">
        <f>VLOOKUP(A133,'מכרז- רפרנס מלא'!$A$4:$J$561,9,0)</f>
        <v>גליל</v>
      </c>
      <c r="I133" s="150">
        <f>VLOOKUP(A133,'מכרז- רפרנס מלא'!$A$4:$J$561,5,0)</f>
        <v>8.3333333333333339E-4</v>
      </c>
      <c r="J133" s="297"/>
      <c r="K133" s="243"/>
      <c r="L133" s="244"/>
    </row>
    <row r="134" spans="1:12" ht="28.5" x14ac:dyDescent="0.2">
      <c r="A134" s="236">
        <v>132</v>
      </c>
      <c r="B134" s="95" t="str">
        <f>VLOOKUP(A134,'מכרז- רפרנס מלא'!$A$4:$J$561,2,0)</f>
        <v>מוצרי חיבור והידוק</v>
      </c>
      <c r="C134" s="95" t="str">
        <f>VLOOKUP(A134,'מכרז- רפרנס מלא'!$A$4:$J$561,3,0)</f>
        <v>מוצרי חיבור וחיתוך</v>
      </c>
      <c r="D134" s="57" t="str">
        <f>VLOOKUP(A134,'מכרז- רפרנס מלא'!$A$4:$J$561,4,0)</f>
        <v>דבקים בגליל</v>
      </c>
      <c r="E134" s="57" t="str">
        <f>VLOOKUP(A134,'מכרז- רפרנס מלא'!$A$4:$J$561,6,0)</f>
        <v>מסקינטיפ - גליל נייר דבק חזק במיוחד 50 מ"מ אורך 25 מטר</v>
      </c>
      <c r="F134" s="57" t="str">
        <f>VLOOKUP(A134,'מכרז- רפרנס מלא'!$A$4:$J$561,7,0)</f>
        <v>מסקינטיפ - גליל נייר דבק חזק במיוחד 50 מ"מ ("2) אורך 25 מטר לפי תקן ת"י 791</v>
      </c>
      <c r="G134" s="57">
        <f>VLOOKUP(A134,'מכרז- רפרנס מלא'!$A$4:$J$561,8,0)</f>
        <v>0</v>
      </c>
      <c r="H134" s="57" t="str">
        <f>VLOOKUP(A134,'מכרז- רפרנס מלא'!$A$4:$J$561,9,0)</f>
        <v>גליל</v>
      </c>
      <c r="I134" s="150">
        <f>VLOOKUP(A134,'מכרז- רפרנס מלא'!$A$4:$J$561,5,0)</f>
        <v>8.3333333333333339E-4</v>
      </c>
      <c r="J134" s="297"/>
      <c r="K134" s="243"/>
      <c r="L134" s="244"/>
    </row>
    <row r="135" spans="1:12" ht="28.5" x14ac:dyDescent="0.2">
      <c r="A135" s="236">
        <v>133</v>
      </c>
      <c r="B135" s="95" t="str">
        <f>VLOOKUP(A135,'מכרז- רפרנס מלא'!$A$4:$J$561,2,0)</f>
        <v>מוצרי חיבור והידוק</v>
      </c>
      <c r="C135" s="95" t="str">
        <f>VLOOKUP(A135,'מכרז- רפרנס מלא'!$A$4:$J$561,3,0)</f>
        <v>מוצרי חיבור וחיתוך</v>
      </c>
      <c r="D135" s="57" t="str">
        <f>VLOOKUP(A135,'מכרז- רפרנס מלא'!$A$4:$J$561,4,0)</f>
        <v>דבקים בגליל</v>
      </c>
      <c r="E135" s="57" t="str">
        <f>VLOOKUP(A135,'מכרז- רפרנס מלא'!$A$4:$J$561,6,0)</f>
        <v>דבק דו צדדי ספוגי 7 מטר</v>
      </c>
      <c r="F135" s="57" t="str">
        <f>VLOOKUP(A135,'מכרז- רפרנס מלא'!$A$4:$J$561,7,0)</f>
        <v>דבק דו צדדי ספוגי 7 מטר לפי תקן ת"י 791</v>
      </c>
      <c r="G135" s="57" t="str">
        <f>VLOOKUP(A135,'מכרז- רפרנס מלא'!$A$4:$J$561,8,0)</f>
        <v>3M , גולד , ביזון</v>
      </c>
      <c r="H135" s="57" t="str">
        <f>VLOOKUP(A135,'מכרז- רפרנס מלא'!$A$4:$J$561,9,0)</f>
        <v>גליל</v>
      </c>
      <c r="I135" s="150">
        <f>VLOOKUP(A135,'מכרז- רפרנס מלא'!$A$4:$J$561,5,0)</f>
        <v>8.3333333333333339E-4</v>
      </c>
      <c r="J135" s="297"/>
      <c r="K135" s="243"/>
      <c r="L135" s="244"/>
    </row>
    <row r="136" spans="1:12" ht="28.5" x14ac:dyDescent="0.2">
      <c r="A136" s="236">
        <v>134</v>
      </c>
      <c r="B136" s="95" t="str">
        <f>VLOOKUP(A136,'מכרז- רפרנס מלא'!$A$4:$J$561,2,0)</f>
        <v>מוצרי חיבור והידוק</v>
      </c>
      <c r="C136" s="95" t="str">
        <f>VLOOKUP(A136,'מכרז- רפרנס מלא'!$A$4:$J$561,3,0)</f>
        <v>מוצרי חיבור וחיתוך</v>
      </c>
      <c r="D136" s="57" t="str">
        <f>VLOOKUP(A136,'מכרז- רפרנס מלא'!$A$4:$J$561,4,0)</f>
        <v>דבקים בגליל</v>
      </c>
      <c r="E136" s="57" t="str">
        <f>VLOOKUP(A136,'מכרז- רפרנס מלא'!$A$4:$J$561,6,0)</f>
        <v>דבק דו צדדי (Scotch) אורך 1.9 מטר</v>
      </c>
      <c r="F136" s="57" t="str">
        <f>VLOOKUP(A136,'מכרז- רפרנס מלא'!$A$4:$J$561,7,0)</f>
        <v>גליל דבק דו צדדי (Scotch) במידה 12.7 מ"מ, אורך 1.9 מ' לפי תקן ת"י 791</v>
      </c>
      <c r="G136" s="57" t="str">
        <f>VLOOKUP(A136,'מכרז- רפרנס מלא'!$A$4:$J$561,8,0)</f>
        <v>3M , גולד , ביזון</v>
      </c>
      <c r="H136" s="57" t="str">
        <f>VLOOKUP(A136,'מכרז- רפרנס מלא'!$A$4:$J$561,9,0)</f>
        <v>גליל</v>
      </c>
      <c r="I136" s="150">
        <f>VLOOKUP(A136,'מכרז- רפרנס מלא'!$A$4:$J$561,5,0)</f>
        <v>8.3333333333333339E-4</v>
      </c>
      <c r="J136" s="297"/>
      <c r="K136" s="243"/>
      <c r="L136" s="244"/>
    </row>
    <row r="137" spans="1:12" ht="28.5" x14ac:dyDescent="0.2">
      <c r="A137" s="236">
        <v>135</v>
      </c>
      <c r="B137" s="95" t="str">
        <f>VLOOKUP(A137,'מכרז- רפרנס מלא'!$A$4:$J$561,2,0)</f>
        <v>מוצרי חיבור והידוק</v>
      </c>
      <c r="C137" s="95" t="str">
        <f>VLOOKUP(A137,'מכרז- רפרנס מלא'!$A$4:$J$561,3,0)</f>
        <v>מוצרי חיבור וחיתוך</v>
      </c>
      <c r="D137" s="57" t="str">
        <f>VLOOKUP(A137,'מכרז- רפרנס מלא'!$A$4:$J$561,4,0)</f>
        <v>דבקים ביחידה</v>
      </c>
      <c r="E137" s="57" t="str">
        <f>VLOOKUP(A137,'מכרז- רפרנס מלא'!$A$4:$J$561,6,0)</f>
        <v>דבק מהיר 3 שניות, 3 גרם בשפורפרת</v>
      </c>
      <c r="F137" s="57" t="str">
        <f>VLOOKUP(A137,'מכרז- רפרנס מלא'!$A$4:$J$561,7,0)</f>
        <v>דבק מהיר בעל כושר הדבקה חזק במיוחד, 3 גרם בשפורפרת</v>
      </c>
      <c r="G137" s="57" t="str">
        <f>VLOOKUP(A137,'מכרז- רפרנס מלא'!$A$4:$J$561,8,0)</f>
        <v>super glue, 3M, הולדטייט</v>
      </c>
      <c r="H137" s="57" t="str">
        <f>VLOOKUP(A137,'מכרז- רפרנס מלא'!$A$4:$J$561,9,0)</f>
        <v>יח</v>
      </c>
      <c r="I137" s="150">
        <f>VLOOKUP(A137,'מכרז- רפרנס מלא'!$A$4:$J$561,5,0)</f>
        <v>4.4285714285714284E-4</v>
      </c>
      <c r="J137" s="297"/>
      <c r="K137" s="243"/>
      <c r="L137" s="244"/>
    </row>
    <row r="138" spans="1:12" ht="28.5" x14ac:dyDescent="0.2">
      <c r="A138" s="236">
        <v>136</v>
      </c>
      <c r="B138" s="95" t="str">
        <f>VLOOKUP(A138,'מכרז- רפרנס מלא'!$A$4:$J$561,2,0)</f>
        <v>מוצרי חיבור והידוק</v>
      </c>
      <c r="C138" s="95" t="str">
        <f>VLOOKUP(A138,'מכרז- רפרנס מלא'!$A$4:$J$561,3,0)</f>
        <v>מוצרי חיבור וחיתוך</v>
      </c>
      <c r="D138" s="57" t="str">
        <f>VLOOKUP(A138,'מכרז- רפרנס מלא'!$A$4:$J$561,4,0)</f>
        <v>דבקים ביחידה</v>
      </c>
      <c r="E138" s="57" t="str">
        <f>VLOOKUP(A138,'מכרז- רפרנס מלא'!$A$4:$J$561,6,0)</f>
        <v>דבק נוזלי בבקבוק פלסטי 30 גר "-ראש ספוג</v>
      </c>
      <c r="F138" s="57" t="str">
        <f>VLOOKUP(A138,'מכרז- רפרנס מלא'!$A$4:$J$561,7,0)</f>
        <v>דבק נוזלי , 30 גרם בבקבוק פלסטי שקוף, ראש ספוג</v>
      </c>
      <c r="G138" s="57">
        <f>VLOOKUP(A138,'מכרז- רפרנס מלא'!$A$4:$J$561,8,0)</f>
        <v>0</v>
      </c>
      <c r="H138" s="57" t="str">
        <f>VLOOKUP(A138,'מכרז- רפרנס מלא'!$A$4:$J$561,9,0)</f>
        <v>יח</v>
      </c>
      <c r="I138" s="150">
        <f>VLOOKUP(A138,'מכרז- רפרנס מלא'!$A$4:$J$561,5,0)</f>
        <v>4.4285714285714284E-4</v>
      </c>
      <c r="J138" s="297"/>
      <c r="K138" s="243"/>
      <c r="L138" s="244"/>
    </row>
    <row r="139" spans="1:12" ht="42.75" x14ac:dyDescent="0.2">
      <c r="A139" s="236">
        <v>137</v>
      </c>
      <c r="B139" s="95" t="str">
        <f>VLOOKUP(A139,'מכרז- רפרנס מלא'!$A$4:$J$561,2,0)</f>
        <v>מוצרי חיבור והידוק</v>
      </c>
      <c r="C139" s="95" t="str">
        <f>VLOOKUP(A139,'מכרז- רפרנס מלא'!$A$4:$J$561,3,0)</f>
        <v>מוצרי חיבור וחיתוך</v>
      </c>
      <c r="D139" s="57" t="str">
        <f>VLOOKUP(A139,'מכרז- רפרנס מלא'!$A$4:$J$561,4,0)</f>
        <v>דבקים ביחידה</v>
      </c>
      <c r="E139" s="57" t="str">
        <f>VLOOKUP(A139,'מכרז- רפרנס מלא'!$A$4:$J$561,6,0)</f>
        <v>דבק סטיק במשקל 8 גר' שפתון</v>
      </c>
      <c r="F139" s="57" t="str">
        <f>VLOOKUP(A139,'מכרז- רפרנס מלא'!$A$4:$J$561,7,0)</f>
        <v>דבק סטיק , משקל 8 גרם, על בסיס מוצק , הפעלה בצורת שפתון, מתאים להדבקת נייר.</v>
      </c>
      <c r="G139" s="57" t="str">
        <f>VLOOKUP(A139,'מכרז- רפרנס מלא'!$A$4:$J$561,8,0)</f>
        <v xml:space="preserve"> ארטלין, פיילוט, UHU, פליקן</v>
      </c>
      <c r="H139" s="57" t="str">
        <f>VLOOKUP(A139,'מכרז- רפרנס מלא'!$A$4:$J$561,9,0)</f>
        <v>יח</v>
      </c>
      <c r="I139" s="150">
        <f>VLOOKUP(A139,'מכרז- רפרנס מלא'!$A$4:$J$561,5,0)</f>
        <v>4.4285714285714284E-4</v>
      </c>
      <c r="J139" s="297"/>
      <c r="K139" s="243"/>
      <c r="L139" s="244"/>
    </row>
    <row r="140" spans="1:12" ht="42.75" x14ac:dyDescent="0.2">
      <c r="A140" s="236">
        <v>138</v>
      </c>
      <c r="B140" s="95" t="str">
        <f>VLOOKUP(A140,'מכרז- רפרנס מלא'!$A$4:$J$561,2,0)</f>
        <v>מוצרי חיבור והידוק</v>
      </c>
      <c r="C140" s="95" t="str">
        <f>VLOOKUP(A140,'מכרז- רפרנס מלא'!$A$4:$J$561,3,0)</f>
        <v>מוצרי חיבור וחיתוך</v>
      </c>
      <c r="D140" s="57" t="str">
        <f>VLOOKUP(A140,'מכרז- רפרנס מלא'!$A$4:$J$561,4,0)</f>
        <v>דבקים ביחידה</v>
      </c>
      <c r="E140" s="57" t="str">
        <f>VLOOKUP(A140,'מכרז- רפרנס מלא'!$A$4:$J$561,6,0)</f>
        <v>דבק סטיק במשקל 25 גר' שפתון</v>
      </c>
      <c r="F140" s="57" t="str">
        <f>VLOOKUP(A140,'מכרז- רפרנס מלא'!$A$4:$J$561,7,0)</f>
        <v>דבק סטיק, משקל 25 גרם, על בסיס מוצק, הפעלה בצורת שפתון, מתאים להדבקת נייר.</v>
      </c>
      <c r="G140" s="57" t="str">
        <f>VLOOKUP(A140,'מכרז- רפרנס מלא'!$A$4:$J$561,8,0)</f>
        <v xml:space="preserve"> ארטלין, פיילוט, UHU, פליקן</v>
      </c>
      <c r="H140" s="57" t="str">
        <f>VLOOKUP(A140,'מכרז- רפרנס מלא'!$A$4:$J$561,9,0)</f>
        <v>יח</v>
      </c>
      <c r="I140" s="150">
        <f>VLOOKUP(A140,'מכרז- רפרנס מלא'!$A$4:$J$561,5,0)</f>
        <v>4.4285714285714284E-4</v>
      </c>
      <c r="J140" s="297"/>
      <c r="K140" s="243"/>
      <c r="L140" s="244"/>
    </row>
    <row r="141" spans="1:12" ht="28.5" x14ac:dyDescent="0.2">
      <c r="A141" s="236">
        <v>139</v>
      </c>
      <c r="B141" s="95" t="str">
        <f>VLOOKUP(A141,'מכרז- רפרנס מלא'!$A$4:$J$561,2,0)</f>
        <v>מוצרי חיבור והידוק</v>
      </c>
      <c r="C141" s="95" t="str">
        <f>VLOOKUP(A141,'מכרז- רפרנס מלא'!$A$4:$J$561,3,0)</f>
        <v>מוצרי חיבור וחיתוך</v>
      </c>
      <c r="D141" s="57" t="str">
        <f>VLOOKUP(A141,'מכרז- רפרנס מלא'!$A$4:$J$561,4,0)</f>
        <v>דבקים ביחידה</v>
      </c>
      <c r="E141" s="57" t="str">
        <f>VLOOKUP(A141,'מכרז- רפרנס מלא'!$A$4:$J$561,6,0)</f>
        <v xml:space="preserve">דבק פלסטי לבן בקבוק במשקל 125 גר' </v>
      </c>
      <c r="F141" s="57" t="str">
        <f>VLOOKUP(A141,'מכרז- רפרנס מלא'!$A$4:$J$561,7,0)</f>
        <v>דבק פלסטי, לבן מתאים להדבקת עץ, קרטון ונייר, 125 גרם בבקבוק</v>
      </c>
      <c r="G141" s="57">
        <f>VLOOKUP(A141,'מכרז- רפרנס מלא'!$A$4:$J$561,8,0)</f>
        <v>0</v>
      </c>
      <c r="H141" s="57" t="str">
        <f>VLOOKUP(A141,'מכרז- רפרנס מלא'!$A$4:$J$561,9,0)</f>
        <v>יח</v>
      </c>
      <c r="I141" s="150">
        <f>VLOOKUP(A141,'מכרז- רפרנס מלא'!$A$4:$J$561,5,0)</f>
        <v>4.4285714285714284E-4</v>
      </c>
      <c r="J141" s="297"/>
      <c r="K141" s="243"/>
      <c r="L141" s="244"/>
    </row>
    <row r="142" spans="1:12" ht="28.5" x14ac:dyDescent="0.2">
      <c r="A142" s="236">
        <v>140</v>
      </c>
      <c r="B142" s="95" t="str">
        <f>VLOOKUP(A142,'מכרז- רפרנס מלא'!$A$4:$J$561,2,0)</f>
        <v>מוצרי חיבור והידוק</v>
      </c>
      <c r="C142" s="95" t="str">
        <f>VLOOKUP(A142,'מכרז- רפרנס מלא'!$A$4:$J$561,3,0)</f>
        <v>מוצרי חיבור וחיתוך</v>
      </c>
      <c r="D142" s="57" t="str">
        <f>VLOOKUP(A142,'מכרז- רפרנס מלא'!$A$4:$J$561,4,0)</f>
        <v>דבקים ביחידה</v>
      </c>
      <c r="E142" s="57" t="str">
        <f>VLOOKUP(A142,'מכרז- רפרנס מלא'!$A$4:$J$561,6,0)</f>
        <v>דבק פלסטי לבן בקבוק 500 גר'</v>
      </c>
      <c r="F142" s="57" t="str">
        <f>VLOOKUP(A142,'מכרז- רפרנס מלא'!$A$4:$J$561,7,0)</f>
        <v>דבק פלסטי, לבן מתאים להדבקת עץ, קרטון ונייר, 500 גרם בבקבוק</v>
      </c>
      <c r="G142" s="57">
        <f>VLOOKUP(A142,'מכרז- רפרנס מלא'!$A$4:$J$561,8,0)</f>
        <v>0</v>
      </c>
      <c r="H142" s="57" t="str">
        <f>VLOOKUP(A142,'מכרז- רפרנס מלא'!$A$4:$J$561,9,0)</f>
        <v>יח</v>
      </c>
      <c r="I142" s="150">
        <f>VLOOKUP(A142,'מכרז- רפרנס מלא'!$A$4:$J$561,5,0)</f>
        <v>4.4285714285714284E-4</v>
      </c>
      <c r="J142" s="297"/>
      <c r="K142" s="243"/>
      <c r="L142" s="244"/>
    </row>
    <row r="143" spans="1:12" ht="28.5" x14ac:dyDescent="0.2">
      <c r="A143" s="236">
        <v>141</v>
      </c>
      <c r="B143" s="95" t="str">
        <f>VLOOKUP(A143,'מכרז- רפרנס מלא'!$A$4:$J$561,2,0)</f>
        <v>מוצרי חיבור והידוק</v>
      </c>
      <c r="C143" s="95" t="str">
        <f>VLOOKUP(A143,'מכרז- רפרנס מלא'!$A$4:$J$561,3,0)</f>
        <v>מוצרי חיבור וחיתוך</v>
      </c>
      <c r="D143" s="57" t="str">
        <f>VLOOKUP(A143,'מכרז- רפרנס מלא'!$A$4:$J$561,4,0)</f>
        <v>דבקים ביחידה</v>
      </c>
      <c r="E143" s="57" t="str">
        <f>VLOOKUP(A143,'מכרז- רפרנס מלא'!$A$4:$J$561,6,0)</f>
        <v>דבק מגע מקצועי שפורפרת 50 גרם</v>
      </c>
      <c r="F143" s="57" t="str">
        <f>VLOOKUP(A143,'מכרז- רפרנס מלא'!$A$4:$J$561,7,0)</f>
        <v xml:space="preserve">דבק מגע מקצועי 50 גר' עמיד בלחות ובטמפרטורות מ -40 ° C עד 70 </v>
      </c>
      <c r="G143" s="57">
        <f>VLOOKUP(A143,'מכרז- רפרנס מלא'!$A$4:$J$561,8,0)</f>
        <v>0</v>
      </c>
      <c r="H143" s="57" t="str">
        <f>VLOOKUP(A143,'מכרז- רפרנס מלא'!$A$4:$J$561,9,0)</f>
        <v>יח</v>
      </c>
      <c r="I143" s="150">
        <f>VLOOKUP(A143,'מכרז- רפרנס מלא'!$A$4:$J$561,5,0)</f>
        <v>4.4285714285714284E-4</v>
      </c>
      <c r="J143" s="297"/>
      <c r="K143" s="243"/>
      <c r="L143" s="244"/>
    </row>
    <row r="144" spans="1:12" ht="57" x14ac:dyDescent="0.2">
      <c r="A144" s="236">
        <v>142</v>
      </c>
      <c r="B144" s="95" t="str">
        <f>VLOOKUP(A144,'מכרז- רפרנס מלא'!$A$4:$J$561,2,0)</f>
        <v>מוצרי חיבור והידוק</v>
      </c>
      <c r="C144" s="95" t="str">
        <f>VLOOKUP(A144,'מכרז- רפרנס מלא'!$A$4:$J$561,3,0)</f>
        <v>מוצרי חיבור וחיתוך</v>
      </c>
      <c r="D144" s="57" t="str">
        <f>VLOOKUP(A144,'מכרז- רפרנס מלא'!$A$4:$J$561,4,0)</f>
        <v>דבקים ביחידה</v>
      </c>
      <c r="E144" s="57" t="str">
        <f>VLOOKUP(A144,'מכרז- רפרנס מלא'!$A$4:$J$561,6,0)</f>
        <v>דבק מפיות לאומנויות 220 מ"ל</v>
      </c>
      <c r="F144" s="57" t="str">
        <f>VLOOKUP(A144,'מכרז- רפרנס מלא'!$A$4:$J$561,7,0)</f>
        <v>דבק מפיות לאומנויות  220 מ"ל, דבק על בסיס מים בעל כושר הדבקה חזק במיוחד.
מתאים לעץ, זכוכית 
שקוף לאחר הייבוש, אינו מקמט את המפית.</v>
      </c>
      <c r="G144" s="57">
        <f>VLOOKUP(A144,'מכרז- רפרנס מלא'!$A$4:$J$561,8,0)</f>
        <v>0</v>
      </c>
      <c r="H144" s="57" t="str">
        <f>VLOOKUP(A144,'מכרז- רפרנס מלא'!$A$4:$J$561,9,0)</f>
        <v>יח</v>
      </c>
      <c r="I144" s="150">
        <f>VLOOKUP(A144,'מכרז- רפרנס מלא'!$A$4:$J$561,5,0)</f>
        <v>4.4285714285714284E-4</v>
      </c>
      <c r="J144" s="297"/>
      <c r="K144" s="243"/>
      <c r="L144" s="244"/>
    </row>
    <row r="145" spans="1:12" ht="28.5" x14ac:dyDescent="0.2">
      <c r="A145" s="236">
        <v>143</v>
      </c>
      <c r="B145" s="95" t="str">
        <f>VLOOKUP(A145,'מכרז- רפרנס מלא'!$A$4:$J$561,2,0)</f>
        <v>מוצרי חיבור והידוק</v>
      </c>
      <c r="C145" s="95" t="str">
        <f>VLOOKUP(A145,'מכרז- רפרנס מלא'!$A$4:$J$561,3,0)</f>
        <v>מוצרי חיבור וחיתוך</v>
      </c>
      <c r="D145" s="57" t="str">
        <f>VLOOKUP(A145,'מכרז- רפרנס מלא'!$A$4:$J$561,4,0)</f>
        <v>דבקים ביחידה</v>
      </c>
      <c r="E145" s="57" t="str">
        <f>VLOOKUP(A145,'מכרז- רפרנס מלא'!$A$4:$J$561,6,0)</f>
        <v>דיספנסר המתאים לסרט אריזה ברוחב 50 מ"מ</v>
      </c>
      <c r="F145" s="57" t="str">
        <f>VLOOKUP(A145,'מכרז- רפרנס מלא'!$A$4:$J$561,7,0)</f>
        <v>מכשיר ידני שמתאים לגליל PVC ו PPL ברוחב 50 מ "מ, מתאים לאריזת קרטונים</v>
      </c>
      <c r="G145" s="57">
        <f>VLOOKUP(A145,'מכרז- רפרנס מלא'!$A$4:$J$561,8,0)</f>
        <v>0</v>
      </c>
      <c r="H145" s="57" t="str">
        <f>VLOOKUP(A145,'מכרז- רפרנס מלא'!$A$4:$J$561,9,0)</f>
        <v>יח</v>
      </c>
      <c r="I145" s="150">
        <f>VLOOKUP(A145,'מכרז- רפרנס מלא'!$A$4:$J$561,5,0)</f>
        <v>4.4285714285714284E-4</v>
      </c>
      <c r="J145" s="297"/>
      <c r="K145" s="243"/>
      <c r="L145" s="244"/>
    </row>
    <row r="146" spans="1:12" ht="28.5" x14ac:dyDescent="0.2">
      <c r="A146" s="236">
        <v>144</v>
      </c>
      <c r="B146" s="95" t="str">
        <f>VLOOKUP(A146,'מכרז- רפרנס מלא'!$A$4:$J$561,2,0)</f>
        <v>מוצרי חיבור והידוק</v>
      </c>
      <c r="C146" s="95" t="str">
        <f>VLOOKUP(A146,'מכרז- רפרנס מלא'!$A$4:$J$561,3,0)</f>
        <v>מוצרי חיבור וחיתוך</v>
      </c>
      <c r="D146" s="57" t="str">
        <f>VLOOKUP(A146,'מכרז- רפרנס מלא'!$A$4:$J$561,4,0)</f>
        <v>דבקים ביחידה</v>
      </c>
      <c r="E146" s="57" t="str">
        <f>VLOOKUP(A146,'מכרז- רפרנס מלא'!$A$4:$J$561,6,0)</f>
        <v>מעמד סלוטייפ ידני קטן רוחב "3/4</v>
      </c>
      <c r="F146" s="57" t="str">
        <f>VLOOKUP(A146,'מכרז- רפרנס מלא'!$A$4:$J$561,7,0)</f>
        <v>מעמד לסלוטייפ ידני קטן , מתאים לגלילי סלוטייפ עד 30 מטר ברוחב 19 מ"מ</v>
      </c>
      <c r="G146" s="57">
        <f>VLOOKUP(A146,'מכרז- רפרנס מלא'!$A$4:$J$561,8,0)</f>
        <v>0</v>
      </c>
      <c r="H146" s="57" t="str">
        <f>VLOOKUP(A146,'מכרז- רפרנס מלא'!$A$4:$J$561,9,0)</f>
        <v>יח</v>
      </c>
      <c r="I146" s="150">
        <f>VLOOKUP(A146,'מכרז- רפרנס מלא'!$A$4:$J$561,5,0)</f>
        <v>4.4285714285714284E-4</v>
      </c>
      <c r="J146" s="297"/>
      <c r="K146" s="243"/>
      <c r="L146" s="244"/>
    </row>
    <row r="147" spans="1:12" ht="28.5" x14ac:dyDescent="0.2">
      <c r="A147" s="236">
        <v>145</v>
      </c>
      <c r="B147" s="95" t="str">
        <f>VLOOKUP(A147,'מכרז- רפרנס מלא'!$A$4:$J$561,2,0)</f>
        <v>מוצרי חיבור והידוק</v>
      </c>
      <c r="C147" s="95" t="str">
        <f>VLOOKUP(A147,'מכרז- רפרנס מלא'!$A$4:$J$561,3,0)</f>
        <v>מוצרי חיבור וחיתוך</v>
      </c>
      <c r="D147" s="57" t="str">
        <f>VLOOKUP(A147,'מכרז- רפרנס מלא'!$A$4:$J$561,4,0)</f>
        <v>דבקים ביחידה</v>
      </c>
      <c r="E147" s="57" t="str">
        <f>VLOOKUP(A147,'מכרז- רפרנס מלא'!$A$4:$J$561,6,0)</f>
        <v>מעמד  סלוטייפ שולחני רוחב "3/4</v>
      </c>
      <c r="F147" s="57" t="str">
        <f>VLOOKUP(A147,'מכרז- רפרנס מלא'!$A$4:$J$561,7,0)</f>
        <v>מעמד לסלוטייפ שולחני  מתאים לגלילי סלוטייפ עד 30 מטר ברוחב 19 מ"מ</v>
      </c>
      <c r="G147" s="57">
        <f>VLOOKUP(A147,'מכרז- רפרנס מלא'!$A$4:$J$561,8,0)</f>
        <v>0</v>
      </c>
      <c r="H147" s="57" t="str">
        <f>VLOOKUP(A147,'מכרז- רפרנס מלא'!$A$4:$J$561,9,0)</f>
        <v>יח</v>
      </c>
      <c r="I147" s="150">
        <f>VLOOKUP(A147,'מכרז- רפרנס מלא'!$A$4:$J$561,5,0)</f>
        <v>4.4285714285714284E-4</v>
      </c>
      <c r="J147" s="297"/>
      <c r="K147" s="243"/>
      <c r="L147" s="244"/>
    </row>
    <row r="148" spans="1:12" ht="42.75" x14ac:dyDescent="0.2">
      <c r="A148" s="236">
        <v>146</v>
      </c>
      <c r="B148" s="95" t="str">
        <f>VLOOKUP(A148,'מכרז- רפרנס מלא'!$A$4:$J$561,2,0)</f>
        <v>מוצרי חיבור והידוק</v>
      </c>
      <c r="C148" s="95" t="str">
        <f>VLOOKUP(A148,'מכרז- רפרנס מלא'!$A$4:$J$561,3,0)</f>
        <v>מוצרי חיבור וחיתוך</v>
      </c>
      <c r="D148" s="57" t="str">
        <f>VLOOKUP(A148,'מכרז- רפרנס מלא'!$A$4:$J$561,4,0)</f>
        <v>דבקים ביחידה</v>
      </c>
      <c r="E148" s="57" t="str">
        <f>VLOOKUP(A148,'מכרז- רפרנס מלא'!$A$4:$J$561,6,0)</f>
        <v>מעמד  סלוטייפ שולחני גדול רוחב "3/4</v>
      </c>
      <c r="F148" s="57" t="str">
        <f>VLOOKUP(A148,'מכרז- רפרנס מלא'!$A$4:$J$561,7,0)</f>
        <v>מעמד לסלוטייפ שולחני גדול, מתאים לגלילי סלוטייפ עד 72 יארד (66 מטר) ברוחב 19 מ"מ</v>
      </c>
      <c r="G148" s="57">
        <f>VLOOKUP(A148,'מכרז- רפרנס מלא'!$A$4:$J$561,8,0)</f>
        <v>0</v>
      </c>
      <c r="H148" s="57" t="str">
        <f>VLOOKUP(A148,'מכרז- רפרנס מלא'!$A$4:$J$561,9,0)</f>
        <v>יח</v>
      </c>
      <c r="I148" s="150">
        <f>VLOOKUP(A148,'מכרז- רפרנס מלא'!$A$4:$J$561,5,0)</f>
        <v>4.4285714285714284E-4</v>
      </c>
      <c r="J148" s="297"/>
      <c r="K148" s="243"/>
      <c r="L148" s="244"/>
    </row>
    <row r="149" spans="1:12" ht="85.5" x14ac:dyDescent="0.2">
      <c r="A149" s="236">
        <v>147</v>
      </c>
      <c r="B149" s="95" t="str">
        <f>VLOOKUP(A149,'מכרז- רפרנס מלא'!$A$4:$J$561,2,0)</f>
        <v>מוצרי חיבור והידוק</v>
      </c>
      <c r="C149" s="95" t="str">
        <f>VLOOKUP(A149,'מכרז- רפרנס מלא'!$A$4:$J$561,3,0)</f>
        <v>מוצרי חיבור וחיתוך</v>
      </c>
      <c r="D149" s="57" t="str">
        <f>VLOOKUP(A149,'מכרז- רפרנס מלא'!$A$4:$J$561,4,0)</f>
        <v>דבקים ביחידה</v>
      </c>
      <c r="E149" s="57" t="str">
        <f>VLOOKUP(A149,'מכרז- רפרנס מלא'!$A$4:$J$561,6,0)</f>
        <v>סלוטייפ באורך 30 מטר רוחב '1/2 (12 מ"מ)</v>
      </c>
      <c r="F149" s="57" t="str">
        <f>VLOOKUP(A149,'מכרז- רפרנס מלא'!$A$4:$J$561,7,0)</f>
        <v>סלוטייפ 30 מטר '1/2 
טכנולוגיה: PP 
דגם: 1/2″ 
רוחב: 12 מ"מ 
אורך: 30 מטר 
צבע: שקוף</v>
      </c>
      <c r="G149" s="57">
        <f>VLOOKUP(A149,'מכרז- רפרנס מלא'!$A$4:$J$561,8,0)</f>
        <v>0</v>
      </c>
      <c r="H149" s="57" t="str">
        <f>VLOOKUP(A149,'מכרז- רפרנס מלא'!$A$4:$J$561,9,0)</f>
        <v>יח'</v>
      </c>
      <c r="I149" s="150">
        <f>VLOOKUP(A149,'מכרז- רפרנס מלא'!$A$4:$J$561,5,0)</f>
        <v>4.4285714285714284E-4</v>
      </c>
      <c r="J149" s="297"/>
      <c r="K149" s="243"/>
      <c r="L149" s="244"/>
    </row>
    <row r="150" spans="1:12" ht="28.5" x14ac:dyDescent="0.2">
      <c r="A150" s="236">
        <v>148</v>
      </c>
      <c r="B150" s="95" t="str">
        <f>VLOOKUP(A150,'מכרז- רפרנס מלא'!$A$4:$J$561,2,0)</f>
        <v>מוצרי חיבור והידוק</v>
      </c>
      <c r="C150" s="95" t="str">
        <f>VLOOKUP(A150,'מכרז- רפרנס מלא'!$A$4:$J$561,3,0)</f>
        <v>מוצרי חיבור וחיתוך</v>
      </c>
      <c r="D150" s="57" t="str">
        <f>VLOOKUP(A150,'מכרז- רפרנס מלא'!$A$4:$J$561,4,0)</f>
        <v>דבקים ביחידה</v>
      </c>
      <c r="E150" s="57" t="str">
        <f>VLOOKUP(A150,'מכרז- רפרנס מלא'!$A$4:$J$561,6,0)</f>
        <v>סרט אריזה 50 מטר  LN/P.V.C  '2 אקריל חום</v>
      </c>
      <c r="F150" s="57" t="str">
        <f>VLOOKUP(A150,'מכרז- רפרנס מלא'!$A$4:$J$561,7,0)</f>
        <v>סרט אריזה 50 מטר  LN/P.V.C  '2 אקריל חום</v>
      </c>
      <c r="G150" s="57">
        <f>VLOOKUP(A150,'מכרז- רפרנס מלא'!$A$4:$J$561,8,0)</f>
        <v>0</v>
      </c>
      <c r="H150" s="57" t="str">
        <f>VLOOKUP(A150,'מכרז- רפרנס מלא'!$A$4:$J$561,9,0)</f>
        <v>יח'</v>
      </c>
      <c r="I150" s="150">
        <f>VLOOKUP(A150,'מכרז- רפרנס מלא'!$A$4:$J$561,5,0)</f>
        <v>4.4285714285714284E-4</v>
      </c>
      <c r="J150" s="297"/>
      <c r="K150" s="243"/>
      <c r="L150" s="244"/>
    </row>
    <row r="151" spans="1:12" ht="28.5" x14ac:dyDescent="0.2">
      <c r="A151" s="236">
        <v>149</v>
      </c>
      <c r="B151" s="95" t="str">
        <f>VLOOKUP(A151,'מכרז- רפרנס מלא'!$A$4:$J$561,2,0)</f>
        <v>מוצרי חיבור והידוק</v>
      </c>
      <c r="C151" s="95" t="str">
        <f>VLOOKUP(A151,'מכרז- רפרנס מלא'!$A$4:$J$561,3,0)</f>
        <v>מוצרי חיבור וחיתוך</v>
      </c>
      <c r="D151" s="57" t="str">
        <f>VLOOKUP(A151,'מכרז- רפרנס מלא'!$A$4:$J$561,4,0)</f>
        <v>דבקים בגליל</v>
      </c>
      <c r="E151" s="57" t="str">
        <f>VLOOKUP(A151,'מכרז- רפרנס מלא'!$A$4:$J$561,6,0)</f>
        <v>דבק נוזלי בבקבוק פלסטי 30 גר "-ראש ספוג, 12 יח' בסט</v>
      </c>
      <c r="F151" s="57" t="str">
        <f>VLOOKUP(A151,'מכרז- רפרנס מלא'!$A$4:$J$561,7,0)</f>
        <v>סט דבק נוזלי, 30 גרם בבקבוק פלסטי שקוף, ראש ספוג. 12 יח' בסט</v>
      </c>
      <c r="G151" s="57">
        <f>VLOOKUP(A151,'מכרז- רפרנס מלא'!$A$4:$J$561,8,0)</f>
        <v>0</v>
      </c>
      <c r="H151" s="57" t="str">
        <f>VLOOKUP(A151,'מכרז- רפרנס מלא'!$A$4:$J$561,9,0)</f>
        <v>סט</v>
      </c>
      <c r="I151" s="150">
        <f>VLOOKUP(A151,'מכרז- רפרנס מלא'!$A$4:$J$561,5,0)</f>
        <v>8.3333333333333339E-4</v>
      </c>
      <c r="J151" s="297"/>
      <c r="K151" s="243"/>
      <c r="L151" s="244"/>
    </row>
    <row r="152" spans="1:12" ht="42.75" x14ac:dyDescent="0.2">
      <c r="A152" s="236">
        <v>150</v>
      </c>
      <c r="B152" s="95" t="str">
        <f>VLOOKUP(A152,'מכרז- רפרנס מלא'!$A$4:$J$561,2,0)</f>
        <v>מוצרי חיבור והידוק</v>
      </c>
      <c r="C152" s="95" t="str">
        <f>VLOOKUP(A152,'מכרז- רפרנס מלא'!$A$4:$J$561,3,0)</f>
        <v>מוצרי חיבור וחיתוך</v>
      </c>
      <c r="D152" s="57" t="str">
        <f>VLOOKUP(A152,'מכרז- רפרנס מלא'!$A$4:$J$561,4,0)</f>
        <v>דבקים בגליל</v>
      </c>
      <c r="E152" s="57" t="str">
        <f>VLOOKUP(A152,'מכרז- רפרנס מלא'!$A$4:$J$561,6,0)</f>
        <v>דבק סטיק במשקל 8 גר' שפתון במארז 3 יח'</v>
      </c>
      <c r="F152" s="57" t="str">
        <f>VLOOKUP(A152,'מכרז- רפרנס מלא'!$A$4:$J$561,7,0)</f>
        <v>סט דבק סטיק, משקל 8 גרם, על בסיס מוצק, הפעלה בצורת שפתון, מתאים להדבקת נייר. 3 יח' בסט.</v>
      </c>
      <c r="G152" s="57" t="str">
        <f>VLOOKUP(A152,'מכרז- רפרנס מלא'!$A$4:$J$561,8,0)</f>
        <v xml:space="preserve"> ארטלין, פיילוט, UHU, פליקן</v>
      </c>
      <c r="H152" s="57" t="str">
        <f>VLOOKUP(A152,'מכרז- רפרנס מלא'!$A$4:$J$561,9,0)</f>
        <v>סט</v>
      </c>
      <c r="I152" s="150">
        <f>VLOOKUP(A152,'מכרז- רפרנס מלא'!$A$4:$J$561,5,0)</f>
        <v>8.3333333333333339E-4</v>
      </c>
      <c r="J152" s="297"/>
      <c r="K152" s="243"/>
      <c r="L152" s="244"/>
    </row>
    <row r="153" spans="1:12" ht="42.75" x14ac:dyDescent="0.2">
      <c r="A153" s="236">
        <v>151</v>
      </c>
      <c r="B153" s="95" t="str">
        <f>VLOOKUP(A153,'מכרז- רפרנס מלא'!$A$4:$J$561,2,0)</f>
        <v>מוצרי חיבור והידוק</v>
      </c>
      <c r="C153" s="95" t="str">
        <f>VLOOKUP(A153,'מכרז- רפרנס מלא'!$A$4:$J$561,3,0)</f>
        <v>מוצרי חיבור וחיתוך</v>
      </c>
      <c r="D153" s="57" t="str">
        <f>VLOOKUP(A153,'מכרז- רפרנס מלא'!$A$4:$J$561,4,0)</f>
        <v>מחזק חורים</v>
      </c>
      <c r="E153" s="57" t="str">
        <f>VLOOKUP(A153,'מכרז- רפרנס מלא'!$A$4:$J$561,6,0)</f>
        <v>מחזק חורים לניירות מנוקבים קופסא של 500 יח</v>
      </c>
      <c r="F153" s="57" t="str">
        <f>VLOOKUP(A153,'מכרז- רפרנס מלא'!$A$4:$J$561,7,0)</f>
        <v>מחזקי חורים לניירות מנוקבים, מפלסטיק, נמשכים מהקופסא אחד אחרי השני, 500 יחידות בקופסה, צבע לבן</v>
      </c>
      <c r="G153" s="57">
        <f>VLOOKUP(A153,'מכרז- רפרנס מלא'!$A$4:$J$561,8,0)</f>
        <v>0</v>
      </c>
      <c r="H153" s="57" t="str">
        <f>VLOOKUP(A153,'מכרז- רפרנס מלא'!$A$4:$J$561,9,0)</f>
        <v>קפ</v>
      </c>
      <c r="I153" s="150">
        <f>VLOOKUP(A153,'מכרז- רפרנס מלא'!$A$4:$J$561,5,0)</f>
        <v>0</v>
      </c>
      <c r="J153" s="297"/>
      <c r="K153" s="243"/>
      <c r="L153" s="244"/>
    </row>
    <row r="154" spans="1:12" ht="42.75" x14ac:dyDescent="0.2">
      <c r="A154" s="236">
        <v>152</v>
      </c>
      <c r="B154" s="95" t="str">
        <f>VLOOKUP(A154,'מכרז- רפרנס מלא'!$A$4:$J$561,2,0)</f>
        <v>מוצרי חיבור והידוק</v>
      </c>
      <c r="C154" s="95" t="str">
        <f>VLOOKUP(A154,'מכרז- רפרנס מלא'!$A$4:$J$561,3,0)</f>
        <v>מוצרי חיבור וחיתוך</v>
      </c>
      <c r="D154" s="57" t="str">
        <f>VLOOKUP(A154,'מכרז- רפרנס מלא'!$A$4:$J$561,4,0)</f>
        <v>מנקבים</v>
      </c>
      <c r="E154" s="57" t="str">
        <f>VLOOKUP(A154,'מכרז- רפרנס מלא'!$A$4:$J$561,6,0)</f>
        <v>מנקב 1 חור לניקוב ידני של חור אחד</v>
      </c>
      <c r="F154" s="57" t="str">
        <f>VLOOKUP(A154,'מכרז- רפרנס מלא'!$A$4:$J$561,7,0)</f>
        <v>מנקב 1 חור - מנקב לניקוב ידני של חור אחד
קוטר החור 4.5 מ``מ
יכולת ניקוב: 1 מ``מ</v>
      </c>
      <c r="G154" s="57" t="str">
        <f>VLOOKUP(A154,'מכרז- רפרנס מלא'!$A$4:$J$561,8,0)</f>
        <v>מקס, רפיד, סאקס וקנגרו</v>
      </c>
      <c r="H154" s="57" t="str">
        <f>VLOOKUP(A154,'מכרז- רפרנס מלא'!$A$4:$J$561,9,0)</f>
        <v>יח</v>
      </c>
      <c r="I154" s="150">
        <f>VLOOKUP(A154,'מכרז- רפרנס מלא'!$A$4:$J$561,5,0)</f>
        <v>2.7833333333333334E-3</v>
      </c>
      <c r="J154" s="297"/>
      <c r="K154" s="243"/>
      <c r="L154" s="244"/>
    </row>
    <row r="155" spans="1:12" ht="28.5" x14ac:dyDescent="0.2">
      <c r="A155" s="236">
        <v>153</v>
      </c>
      <c r="B155" s="95" t="str">
        <f>VLOOKUP(A155,'מכרז- רפרנס מלא'!$A$4:$J$561,2,0)</f>
        <v>מוצרי חיבור והידוק</v>
      </c>
      <c r="C155" s="95" t="str">
        <f>VLOOKUP(A155,'מכרז- רפרנס מלא'!$A$4:$J$561,3,0)</f>
        <v>מוצרי חיבור וחיתוך</v>
      </c>
      <c r="D155" s="57" t="str">
        <f>VLOOKUP(A155,'מכרז- רפרנס מלא'!$A$4:$J$561,4,0)</f>
        <v>מנקבים</v>
      </c>
      <c r="E155" s="57" t="str">
        <f>VLOOKUP(A155,'מכרז- רפרנס מלא'!$A$4:$J$561,6,0)</f>
        <v>מנקב רגיל קטן (עד 10 דף)</v>
      </c>
      <c r="F155" s="57" t="str">
        <f>VLOOKUP(A155,'מכרז- רפרנס מלא'!$A$4:$J$561,7,0)</f>
        <v xml:space="preserve">מנקב מבנה ארגונומי, מתאים ל 10 דף </v>
      </c>
      <c r="G155" s="57" t="str">
        <f>VLOOKUP(A155,'מכרז- רפרנס מלא'!$A$4:$J$561,8,0)</f>
        <v>מקס, רפיד, סאקס וקנגרו</v>
      </c>
      <c r="H155" s="57" t="str">
        <f>VLOOKUP(A155,'מכרז- רפרנס מלא'!$A$4:$J$561,9,0)</f>
        <v>יח</v>
      </c>
      <c r="I155" s="150">
        <f>VLOOKUP(A155,'מכרז- רפרנס מלא'!$A$4:$J$561,5,0)</f>
        <v>2.7833333333333334E-3</v>
      </c>
      <c r="J155" s="297"/>
      <c r="K155" s="243"/>
      <c r="L155" s="244"/>
    </row>
    <row r="156" spans="1:12" ht="28.5" x14ac:dyDescent="0.2">
      <c r="A156" s="236">
        <v>154</v>
      </c>
      <c r="B156" s="95" t="str">
        <f>VLOOKUP(A156,'מכרז- רפרנס מלא'!$A$4:$J$561,2,0)</f>
        <v>מוצרי חיבור והידוק</v>
      </c>
      <c r="C156" s="95" t="str">
        <f>VLOOKUP(A156,'מכרז- רפרנס מלא'!$A$4:$J$561,3,0)</f>
        <v>מוצרי חיבור וחיתוך</v>
      </c>
      <c r="D156" s="57" t="str">
        <f>VLOOKUP(A156,'מכרז- רפרנס מלא'!$A$4:$J$561,4,0)</f>
        <v>מנקבים</v>
      </c>
      <c r="E156" s="57" t="str">
        <f>VLOOKUP(A156,'מכרז- רפרנס מלא'!$A$4:$J$561,6,0)</f>
        <v>מנקב בינוני (עד 25 דף)</v>
      </c>
      <c r="F156" s="57" t="str">
        <f>VLOOKUP(A156,'מכרז- רפרנס מלא'!$A$4:$J$561,7,0)</f>
        <v>מנקב מבנה ארגונומי, מתאים ל 25 דף</v>
      </c>
      <c r="G156" s="57" t="str">
        <f>VLOOKUP(A156,'מכרז- רפרנס מלא'!$A$4:$J$561,8,0)</f>
        <v>מקס, רפיד, סאקס וקנגרו</v>
      </c>
      <c r="H156" s="57" t="str">
        <f>VLOOKUP(A156,'מכרז- רפרנס מלא'!$A$4:$J$561,9,0)</f>
        <v>יח</v>
      </c>
      <c r="I156" s="150">
        <f>VLOOKUP(A156,'מכרז- רפרנס מלא'!$A$4:$J$561,5,0)</f>
        <v>2.7833333333333334E-3</v>
      </c>
      <c r="J156" s="297"/>
      <c r="K156" s="243"/>
      <c r="L156" s="244"/>
    </row>
    <row r="157" spans="1:12" ht="57" x14ac:dyDescent="0.2">
      <c r="A157" s="236">
        <v>155</v>
      </c>
      <c r="B157" s="95" t="str">
        <f>VLOOKUP(A157,'מכרז- רפרנס מלא'!$A$4:$J$561,2,0)</f>
        <v>מוצרי חיבור והידוק</v>
      </c>
      <c r="C157" s="95" t="str">
        <f>VLOOKUP(A157,'מכרז- רפרנס מלא'!$A$4:$J$561,3,0)</f>
        <v>מוצרי חיבור וחיתוך</v>
      </c>
      <c r="D157" s="57" t="str">
        <f>VLOOKUP(A157,'מכרז- רפרנס מלא'!$A$4:$J$561,4,0)</f>
        <v>מנקבים</v>
      </c>
      <c r="E157" s="57" t="str">
        <f>VLOOKUP(A157,'מכרז- רפרנס מלא'!$A$4:$J$561,6,0)</f>
        <v>מנקב  גדול (עד 70 דף)</v>
      </c>
      <c r="F157" s="57" t="str">
        <f>VLOOKUP(A157,'מכרז- רפרנס מלא'!$A$4:$J$561,7,0)</f>
        <v>מנקב גדול, מבנה ארגונומי, מתאים ל 70 דף סרגל מירכוז ממתכת נשלף לקיבוע מרכז הדף בעבודות ניקוב גדולות.
ידית ארוכה לניקוב קל.</v>
      </c>
      <c r="G157" s="57" t="str">
        <f>VLOOKUP(A157,'מכרז- רפרנס מלא'!$A$4:$J$561,8,0)</f>
        <v>מקס, רפיד, סאקס וקנגרו</v>
      </c>
      <c r="H157" s="57" t="str">
        <f>VLOOKUP(A157,'מכרז- רפרנס מלא'!$A$4:$J$561,9,0)</f>
        <v>יח</v>
      </c>
      <c r="I157" s="150">
        <f>VLOOKUP(A157,'מכרז- רפרנס מלא'!$A$4:$J$561,5,0)</f>
        <v>2.7833333333333334E-3</v>
      </c>
      <c r="J157" s="297"/>
      <c r="K157" s="243"/>
      <c r="L157" s="244"/>
    </row>
    <row r="158" spans="1:12" ht="85.5" x14ac:dyDescent="0.2">
      <c r="A158" s="236">
        <v>156</v>
      </c>
      <c r="B158" s="95" t="str">
        <f>VLOOKUP(A158,'מכרז- רפרנס מלא'!$A$4:$J$561,2,0)</f>
        <v>מוצרי חיבור והידוק</v>
      </c>
      <c r="C158" s="95" t="str">
        <f>VLOOKUP(A158,'מכרז- רפרנס מלא'!$A$4:$J$561,3,0)</f>
        <v>מוצרי חיבור וחיתוך</v>
      </c>
      <c r="D158" s="57" t="str">
        <f>VLOOKUP(A158,'מכרז- רפרנס מלא'!$A$4:$J$561,4,0)</f>
        <v>מנקבים</v>
      </c>
      <c r="E158" s="57" t="str">
        <f>VLOOKUP(A158,'מכרז- רפרנס מלא'!$A$4:$J$561,6,0)</f>
        <v>מנקב גדול (עד 160 דף)</v>
      </c>
      <c r="F158" s="57" t="str">
        <f>VLOOKUP(A158,'מכרז- רפרנס מלא'!$A$4:$J$561,7,0)</f>
        <v>מנקב גדול מבנה ארגונומי, מתאים ל 160 דף סרגל מירכוז ממתכת נשלף לקיבוע מרכז הדף בעבודות ניקוב גדולות.
ידית ארוכה לניקוב קל. הידית ננעלת.
מרחק בין החורים 70-80 מ"מ / קוטר ניקוב 6 ו 7 מ"מ.</v>
      </c>
      <c r="G158" s="57" t="str">
        <f>VLOOKUP(A158,'מכרז- רפרנס מלא'!$A$4:$J$561,8,0)</f>
        <v>מקס, רפיד, סאקס וקנגרו</v>
      </c>
      <c r="H158" s="57" t="str">
        <f>VLOOKUP(A158,'מכרז- רפרנס מלא'!$A$4:$J$561,9,0)</f>
        <v>יח</v>
      </c>
      <c r="I158" s="150">
        <f>VLOOKUP(A158,'מכרז- רפרנס מלא'!$A$4:$J$561,5,0)</f>
        <v>2.7833333333333334E-3</v>
      </c>
      <c r="J158" s="297"/>
      <c r="K158" s="243"/>
      <c r="L158" s="244"/>
    </row>
    <row r="159" spans="1:12" ht="28.5" x14ac:dyDescent="0.2">
      <c r="A159" s="236">
        <v>157</v>
      </c>
      <c r="B159" s="95" t="str">
        <f>VLOOKUP(A159,'מכרז- רפרנס מלא'!$A$4:$J$561,2,0)</f>
        <v>מוצרי חיבור והידוק</v>
      </c>
      <c r="C159" s="95" t="str">
        <f>VLOOKUP(A159,'מכרז- רפרנס מלא'!$A$4:$J$561,3,0)</f>
        <v>מוצרי חיבור וחיתוך</v>
      </c>
      <c r="D159" s="57" t="str">
        <f>VLOOKUP(A159,'מכרז- רפרנס מלא'!$A$4:$J$561,4,0)</f>
        <v>מנקבים</v>
      </c>
      <c r="E159" s="57" t="str">
        <f>VLOOKUP(A159,'מכרז- רפרנס מלא'!$A$4:$J$561,6,0)</f>
        <v>מקדח אחד למנקב SAX908</v>
      </c>
      <c r="F159" s="57" t="str">
        <f>VLOOKUP(A159,'מכרז- רפרנס מלא'!$A$4:$J$561,7,0)</f>
        <v>מקדח חלופי למנקב SAX908</v>
      </c>
      <c r="G159" s="57" t="str">
        <f>VLOOKUP(A159,'מכרז- רפרנס מלא'!$A$4:$J$561,8,0)</f>
        <v xml:space="preserve"> סאקס </v>
      </c>
      <c r="H159" s="57" t="str">
        <f>VLOOKUP(A159,'מכרז- רפרנס מלא'!$A$4:$J$561,9,0)</f>
        <v>יח</v>
      </c>
      <c r="I159" s="150">
        <f>VLOOKUP(A159,'מכרז- רפרנס מלא'!$A$4:$J$561,5,0)</f>
        <v>2.7833333333333334E-3</v>
      </c>
      <c r="J159" s="297"/>
      <c r="K159" s="243"/>
      <c r="L159" s="244"/>
    </row>
    <row r="160" spans="1:12" ht="28.5" x14ac:dyDescent="0.2">
      <c r="A160" s="236">
        <v>158</v>
      </c>
      <c r="B160" s="95" t="str">
        <f>VLOOKUP(A160,'מכרז- רפרנס מלא'!$A$4:$J$561,2,0)</f>
        <v>מוצרי חיבור והידוק</v>
      </c>
      <c r="C160" s="95" t="str">
        <f>VLOOKUP(A160,'מכרז- רפרנס מלא'!$A$4:$J$561,3,0)</f>
        <v>מוצרי חיבור וחיתוך</v>
      </c>
      <c r="D160" s="57" t="str">
        <f>VLOOKUP(A160,'מכרז- רפרנס מלא'!$A$4:$J$561,4,0)</f>
        <v>מספריים</v>
      </c>
      <c r="E160" s="57" t="str">
        <f>VLOOKUP(A160,'מכרז- רפרנס מלא'!$A$4:$J$561,6,0)</f>
        <v>מספריים למשרד "POP 8.5  (כתומות)</v>
      </c>
      <c r="F160" s="57" t="str">
        <f>VLOOKUP(A160,'מכרז- רפרנס מלא'!$A$4:$J$561,7,0)</f>
        <v>מספריים למשרד  "POP 8.5 (כתומות) להבים מפלדת אל-חלד</v>
      </c>
      <c r="G160" s="57">
        <f>VLOOKUP(A160,'מכרז- רפרנס מלא'!$A$4:$J$561,8,0)</f>
        <v>0</v>
      </c>
      <c r="H160" s="57" t="str">
        <f>VLOOKUP(A160,'מכרז- רפרנס מלא'!$A$4:$J$561,9,0)</f>
        <v>יח</v>
      </c>
      <c r="I160" s="150">
        <f>VLOOKUP(A160,'מכרז- רפרנס מלא'!$A$4:$J$561,5,0)</f>
        <v>1.4E-3</v>
      </c>
      <c r="J160" s="297"/>
      <c r="K160" s="243"/>
      <c r="L160" s="244"/>
    </row>
    <row r="161" spans="1:12" ht="28.5" x14ac:dyDescent="0.2">
      <c r="A161" s="236">
        <v>159</v>
      </c>
      <c r="B161" s="95" t="str">
        <f>VLOOKUP(A161,'מכרז- רפרנס מלא'!$A$4:$J$561,2,0)</f>
        <v>מוצרי חיבור והידוק</v>
      </c>
      <c r="C161" s="95" t="str">
        <f>VLOOKUP(A161,'מכרז- רפרנס מלא'!$A$4:$J$561,3,0)</f>
        <v>מוצרי חיבור וחיתוך</v>
      </c>
      <c r="D161" s="57" t="str">
        <f>VLOOKUP(A161,'מכרז- רפרנס מלא'!$A$4:$J$561,4,0)</f>
        <v>מספריים</v>
      </c>
      <c r="E161" s="57" t="str">
        <f>VLOOKUP(A161,'מכרז- רפרנס מלא'!$A$4:$J$561,6,0)</f>
        <v xml:space="preserve">מספריים למשרד "POP  5.5  </v>
      </c>
      <c r="F161" s="57" t="str">
        <f>VLOOKUP(A161,'מכרז- רפרנס מלא'!$A$4:$J$561,7,0)</f>
        <v>מספריים למשרד "POP 5.5 להבים מפלדת אל-חלד</v>
      </c>
      <c r="G161" s="57">
        <f>VLOOKUP(A161,'מכרז- רפרנס מלא'!$A$4:$J$561,8,0)</f>
        <v>0</v>
      </c>
      <c r="H161" s="57" t="str">
        <f>VLOOKUP(A161,'מכרז- רפרנס מלא'!$A$4:$J$561,9,0)</f>
        <v>יח</v>
      </c>
      <c r="I161" s="150">
        <f>VLOOKUP(A161,'מכרז- רפרנס מלא'!$A$4:$J$561,5,0)</f>
        <v>1.4E-3</v>
      </c>
      <c r="J161" s="297"/>
      <c r="K161" s="243"/>
      <c r="L161" s="244"/>
    </row>
    <row r="162" spans="1:12" ht="28.5" x14ac:dyDescent="0.2">
      <c r="A162" s="236">
        <v>160</v>
      </c>
      <c r="B162" s="95" t="str">
        <f>VLOOKUP(A162,'מכרז- רפרנס מלא'!$A$4:$J$561,2,0)</f>
        <v>מוצרי חיבור והידוק</v>
      </c>
      <c r="C162" s="95" t="str">
        <f>VLOOKUP(A162,'מכרז- רפרנס מלא'!$A$4:$J$561,3,0)</f>
        <v>מוצרי חיבור וחיתוך</v>
      </c>
      <c r="D162" s="57" t="str">
        <f>VLOOKUP(A162,'מכרז- רפרנס מלא'!$A$4:$J$561,4,0)</f>
        <v>מספריים</v>
      </c>
      <c r="E162" s="57" t="str">
        <f>VLOOKUP(A162,'מכרז- רפרנס מלא'!$A$4:$J$561,6,0)</f>
        <v xml:space="preserve">מספריים ידית שחורה "5.5 </v>
      </c>
      <c r="F162" s="57" t="str">
        <f>VLOOKUP(A162,'מכרז- רפרנס מלא'!$A$4:$J$561,7,0)</f>
        <v>מספריים ידית שחורה "5.5  להבים אל חלד</v>
      </c>
      <c r="G162" s="57">
        <f>VLOOKUP(A162,'מכרז- רפרנס מלא'!$A$4:$J$561,8,0)</f>
        <v>0</v>
      </c>
      <c r="H162" s="57" t="str">
        <f>VLOOKUP(A162,'מכרז- רפרנס מלא'!$A$4:$J$561,9,0)</f>
        <v>יח</v>
      </c>
      <c r="I162" s="150">
        <f>VLOOKUP(A162,'מכרז- רפרנס מלא'!$A$4:$J$561,5,0)</f>
        <v>1.4E-3</v>
      </c>
      <c r="J162" s="297"/>
      <c r="K162" s="243"/>
      <c r="L162" s="244"/>
    </row>
    <row r="163" spans="1:12" ht="28.5" x14ac:dyDescent="0.2">
      <c r="A163" s="236">
        <v>161</v>
      </c>
      <c r="B163" s="95" t="str">
        <f>VLOOKUP(A163,'מכרז- רפרנס מלא'!$A$4:$J$561,2,0)</f>
        <v>מוצרי חיבור והידוק</v>
      </c>
      <c r="C163" s="95" t="str">
        <f>VLOOKUP(A163,'מכרז- רפרנס מלא'!$A$4:$J$561,3,0)</f>
        <v>מוצרי חיבור וחיתוך</v>
      </c>
      <c r="D163" s="57" t="str">
        <f>VLOOKUP(A163,'מכרז- רפרנס מלא'!$A$4:$J$561,4,0)</f>
        <v>מספריים</v>
      </c>
      <c r="E163" s="57" t="str">
        <f>VLOOKUP(A163,'מכרז- רפרנס מלא'!$A$4:$J$561,6,0)</f>
        <v xml:space="preserve">מספריים ידית שחורה "8.5 </v>
      </c>
      <c r="F163" s="57" t="str">
        <f>VLOOKUP(A163,'מכרז- רפרנס מלא'!$A$4:$J$561,7,0)</f>
        <v>מספריים ידית שחורה "8.5 להבים אל חלד</v>
      </c>
      <c r="G163" s="57">
        <f>VLOOKUP(A163,'מכרז- רפרנס מלא'!$A$4:$J$561,8,0)</f>
        <v>0</v>
      </c>
      <c r="H163" s="57" t="str">
        <f>VLOOKUP(A163,'מכרז- רפרנס מלא'!$A$4:$J$561,9,0)</f>
        <v>יח</v>
      </c>
      <c r="I163" s="150">
        <f>VLOOKUP(A163,'מכרז- רפרנס מלא'!$A$4:$J$561,5,0)</f>
        <v>1.4E-3</v>
      </c>
      <c r="J163" s="297"/>
      <c r="K163" s="243"/>
      <c r="L163" s="244"/>
    </row>
    <row r="164" spans="1:12" ht="42.75" x14ac:dyDescent="0.2">
      <c r="A164" s="236">
        <v>162</v>
      </c>
      <c r="B164" s="95" t="str">
        <f>VLOOKUP(A164,'מכרז- רפרנס מלא'!$A$4:$J$561,2,0)</f>
        <v>מוצרי חיבור והידוק</v>
      </c>
      <c r="C164" s="95" t="str">
        <f>VLOOKUP(A164,'מכרז- רפרנס מלא'!$A$4:$J$561,3,0)</f>
        <v>מוצרי חיבור וחיתוך</v>
      </c>
      <c r="D164" s="57" t="str">
        <f>VLOOKUP(A164,'מכרז- רפרנס מלא'!$A$4:$J$561,4,0)</f>
        <v>נר דבק</v>
      </c>
      <c r="E164" s="57" t="str">
        <f>VLOOKUP(A164,'מכרז- רפרנס מלא'!$A$4:$J$561,6,0)</f>
        <v>נר דבק חם לאקדח - אורך 15 ס"מ</v>
      </c>
      <c r="F164" s="57" t="str">
        <f>VLOOKUP(A164,'מכרז- רפרנס מלא'!$A$4:$J$561,7,0)</f>
        <v>נר דבק חם לאקדח. נרות דבק חם איכותיים לעבודה עם אקדח דבק חם. אורך הנר - 15 ס"מ..</v>
      </c>
      <c r="G164" s="57">
        <f>VLOOKUP(A164,'מכרז- רפרנס מלא'!$A$4:$J$561,8,0)</f>
        <v>0</v>
      </c>
      <c r="H164" s="57" t="str">
        <f>VLOOKUP(A164,'מכרז- רפרנס מלא'!$A$4:$J$561,9,0)</f>
        <v>יח</v>
      </c>
      <c r="I164" s="150">
        <f>VLOOKUP(A164,'מכרז- רפרנס מלא'!$A$4:$J$561,5,0)</f>
        <v>2.9999999999999997E-4</v>
      </c>
      <c r="J164" s="297"/>
      <c r="K164" s="243"/>
      <c r="L164" s="244"/>
    </row>
    <row r="165" spans="1:12" ht="28.5" x14ac:dyDescent="0.2">
      <c r="A165" s="236">
        <v>163</v>
      </c>
      <c r="B165" s="95" t="str">
        <f>VLOOKUP(A165,'מכרז- רפרנס מלא'!$A$4:$J$561,2,0)</f>
        <v>מוצרי חיבור והידוק</v>
      </c>
      <c r="C165" s="95" t="str">
        <f>VLOOKUP(A165,'מכרז- רפרנס מלא'!$A$4:$J$561,3,0)</f>
        <v>מוצרי חיבור וחיתוך</v>
      </c>
      <c r="D165" s="57" t="str">
        <f>VLOOKUP(A165,'מכרז- רפרנס מלא'!$A$4:$J$561,4,0)</f>
        <v>סכינים ביחידה</v>
      </c>
      <c r="E165" s="57" t="str">
        <f>VLOOKUP(A165,'מכרז- רפרנס מלא'!$A$4:$J$561,6,0)</f>
        <v>סכין חיתוך יפני קטן עם מעצור</v>
      </c>
      <c r="F165" s="57" t="str">
        <f>VLOOKUP(A165,'מכרז- רפרנס מלא'!$A$4:$J$561,7,0)</f>
        <v>סכין חיתוך (יפני) עם להב צר +מעצור, גוף פלסטיק.</v>
      </c>
      <c r="G165" s="57">
        <f>VLOOKUP(A165,'מכרז- רפרנס מלא'!$A$4:$J$561,8,0)</f>
        <v>0</v>
      </c>
      <c r="H165" s="57" t="str">
        <f>VLOOKUP(A165,'מכרז- רפרנס מלא'!$A$4:$J$561,9,0)</f>
        <v>יח</v>
      </c>
      <c r="I165" s="150">
        <f>VLOOKUP(A165,'מכרז- רפרנס מלא'!$A$4:$J$561,5,0)</f>
        <v>2.3333333333333333E-4</v>
      </c>
      <c r="J165" s="297"/>
      <c r="K165" s="243"/>
      <c r="L165" s="244"/>
    </row>
    <row r="166" spans="1:12" ht="28.5" x14ac:dyDescent="0.2">
      <c r="A166" s="236">
        <v>164</v>
      </c>
      <c r="B166" s="95" t="str">
        <f>VLOOKUP(A166,'מכרז- רפרנס מלא'!$A$4:$J$561,2,0)</f>
        <v>מוצרי חיבור והידוק</v>
      </c>
      <c r="C166" s="95" t="str">
        <f>VLOOKUP(A166,'מכרז- רפרנס מלא'!$A$4:$J$561,3,0)</f>
        <v>מוצרי חיבור וחיתוך</v>
      </c>
      <c r="D166" s="57" t="str">
        <f>VLOOKUP(A166,'מכרז- רפרנס מלא'!$A$4:$J$561,4,0)</f>
        <v>סכינים ביחידה</v>
      </c>
      <c r="E166" s="57" t="str">
        <f>VLOOKUP(A166,'מכרז- רפרנס מלא'!$A$4:$J$561,6,0)</f>
        <v>סכין חיתוך יפני רחב+מעצור</v>
      </c>
      <c r="F166" s="57" t="str">
        <f>VLOOKUP(A166,'מכרז- רפרנס מלא'!$A$4:$J$561,7,0)</f>
        <v>סכין חיתוך (יפני) עם להב רחב +מעצור, גוף פלסטיק.</v>
      </c>
      <c r="G166" s="57">
        <f>VLOOKUP(A166,'מכרז- רפרנס מלא'!$A$4:$J$561,8,0)</f>
        <v>0</v>
      </c>
      <c r="H166" s="57" t="str">
        <f>VLOOKUP(A166,'מכרז- רפרנס מלא'!$A$4:$J$561,9,0)</f>
        <v>יח</v>
      </c>
      <c r="I166" s="150">
        <f>VLOOKUP(A166,'מכרז- רפרנס מלא'!$A$4:$J$561,5,0)</f>
        <v>2.3333333333333333E-4</v>
      </c>
      <c r="J166" s="297"/>
      <c r="K166" s="243"/>
      <c r="L166" s="244"/>
    </row>
    <row r="167" spans="1:12" ht="28.5" x14ac:dyDescent="0.2">
      <c r="A167" s="236">
        <v>165</v>
      </c>
      <c r="B167" s="95" t="str">
        <f>VLOOKUP(A167,'מכרז- רפרנס מלא'!$A$4:$J$561,2,0)</f>
        <v>מוצרי חיבור והידוק</v>
      </c>
      <c r="C167" s="95" t="str">
        <f>VLOOKUP(A167,'מכרז- רפרנס מלא'!$A$4:$J$561,3,0)</f>
        <v>מוצרי חיבור וחיתוך</v>
      </c>
      <c r="D167" s="57" t="str">
        <f>VLOOKUP(A167,'מכרז- רפרנס מלא'!$A$4:$J$561,4,0)</f>
        <v>סכינים ביחידה</v>
      </c>
      <c r="E167" s="57" t="str">
        <f>VLOOKUP(A167,'מכרז- רפרנס מלא'!$A$4:$J$561,6,0)</f>
        <v>סכין לפתיחת מכתבים מתכת</v>
      </c>
      <c r="F167" s="57" t="str">
        <f>VLOOKUP(A167,'מכרז- רפרנס מלא'!$A$4:$J$561,7,0)</f>
        <v>סכין לפתיחת מכתבים עשוי מתכת לשימוש משרדי</v>
      </c>
      <c r="G167" s="57">
        <f>VLOOKUP(A167,'מכרז- רפרנס מלא'!$A$4:$J$561,8,0)</f>
        <v>0</v>
      </c>
      <c r="H167" s="57" t="str">
        <f>VLOOKUP(A167,'מכרז- רפרנס מלא'!$A$4:$J$561,9,0)</f>
        <v>יח</v>
      </c>
      <c r="I167" s="150">
        <f>VLOOKUP(A167,'מכרז- רפרנס מלא'!$A$4:$J$561,5,0)</f>
        <v>2.3333333333333333E-4</v>
      </c>
      <c r="J167" s="297"/>
      <c r="K167" s="243"/>
      <c r="L167" s="244"/>
    </row>
    <row r="168" spans="1:12" ht="28.5" x14ac:dyDescent="0.2">
      <c r="A168" s="236">
        <v>166</v>
      </c>
      <c r="B168" s="95" t="str">
        <f>VLOOKUP(A168,'מכרז- רפרנס מלא'!$A$4:$J$561,2,0)</f>
        <v>מוצרי חיבור והידוק</v>
      </c>
      <c r="C168" s="95" t="str">
        <f>VLOOKUP(A168,'מכרז- רפרנס מלא'!$A$4:$J$561,3,0)</f>
        <v>מוצרי חיבור וחיתוך</v>
      </c>
      <c r="D168" s="57" t="str">
        <f>VLOOKUP(A168,'מכרז- רפרנס מלא'!$A$4:$J$561,4,0)</f>
        <v>סכינים בסט</v>
      </c>
      <c r="E168" s="57" t="str">
        <f>VLOOKUP(A168,'מכרז- רפרנס מלא'!$A$4:$J$561,6,0)</f>
        <v>להבים לסכין יפני קטן, סט 10 יחידות</v>
      </c>
      <c r="F168" s="57" t="str">
        <f>VLOOKUP(A168,'מכרז- רפרנס מלא'!$A$4:$J$561,7,0)</f>
        <v>סט להבים לסכין צר, 10 יחידות בסט, מתאים לסכיני חיתוך צרים</v>
      </c>
      <c r="G168" s="57">
        <f>VLOOKUP(A168,'מכרז- רפרנס מלא'!$A$4:$J$561,8,0)</f>
        <v>0</v>
      </c>
      <c r="H168" s="57" t="str">
        <f>VLOOKUP(A168,'מכרז- רפרנס מלא'!$A$4:$J$561,9,0)</f>
        <v>סט</v>
      </c>
      <c r="I168" s="150">
        <f>VLOOKUP(A168,'מכרז- רפרנס מלא'!$A$4:$J$561,5,0)</f>
        <v>1E-4</v>
      </c>
      <c r="J168" s="297"/>
      <c r="K168" s="243"/>
      <c r="L168" s="244"/>
    </row>
    <row r="169" spans="1:12" ht="28.5" x14ac:dyDescent="0.2">
      <c r="A169" s="236">
        <v>167</v>
      </c>
      <c r="B169" s="95" t="str">
        <f>VLOOKUP(A169,'מכרז- רפרנס מלא'!$A$4:$J$561,2,0)</f>
        <v>מוצרי חיבור והידוק</v>
      </c>
      <c r="C169" s="95" t="str">
        <f>VLOOKUP(A169,'מכרז- רפרנס מלא'!$A$4:$J$561,3,0)</f>
        <v>מוצרי חיבור וחיתוך</v>
      </c>
      <c r="D169" s="57" t="str">
        <f>VLOOKUP(A169,'מכרז- רפרנס מלא'!$A$4:$J$561,4,0)</f>
        <v>סכינים בסט</v>
      </c>
      <c r="E169" s="57" t="str">
        <f>VLOOKUP(A169,'מכרז- רפרנס מלא'!$A$4:$J$561,6,0)</f>
        <v>להבים לסכין יפני גדול, סט 10 יחידות</v>
      </c>
      <c r="F169" s="57" t="str">
        <f>VLOOKUP(A169,'מכרז- רפרנס מלא'!$A$4:$J$561,7,0)</f>
        <v>סט להבים לסכין רחב, 10 יחידות בסט, מתאים לסכיני חיתוךרחבים</v>
      </c>
      <c r="G169" s="57">
        <f>VLOOKUP(A169,'מכרז- רפרנס מלא'!$A$4:$J$561,8,0)</f>
        <v>0</v>
      </c>
      <c r="H169" s="57" t="str">
        <f>VLOOKUP(A169,'מכרז- רפרנס מלא'!$A$4:$J$561,9,0)</f>
        <v>סט</v>
      </c>
      <c r="I169" s="150">
        <f>VLOOKUP(A169,'מכרז- רפרנס מלא'!$A$4:$J$561,5,0)</f>
        <v>1E-4</v>
      </c>
      <c r="J169" s="297"/>
      <c r="K169" s="243"/>
      <c r="L169" s="244"/>
    </row>
    <row r="170" spans="1:12" ht="28.5" x14ac:dyDescent="0.2">
      <c r="A170" s="236">
        <v>168</v>
      </c>
      <c r="B170" s="95" t="str">
        <f>VLOOKUP(A170,'מכרז- רפרנס מלא'!$A$4:$J$561,2,0)</f>
        <v>מוצרי חיבור והידוק</v>
      </c>
      <c r="C170" s="95" t="str">
        <f>VLOOKUP(A170,'מכרז- רפרנס מלא'!$A$4:$J$561,3,0)</f>
        <v>מוצרי הידוק</v>
      </c>
      <c r="D170" s="57" t="str">
        <f>VLOOKUP(A170,'מכרז- רפרנס מלא'!$A$4:$J$561,4,0)</f>
        <v>חולץ סיכות</v>
      </c>
      <c r="E170" s="57" t="str">
        <f>VLOOKUP(A170,'מכרז- רפרנס מלא'!$A$4:$J$561,6,0)</f>
        <v xml:space="preserve">חולץ סיכות </v>
      </c>
      <c r="F170" s="57" t="str">
        <f>VLOOKUP(A170,'מכרז- רפרנס מלא'!$A$4:$J$561,7,0)</f>
        <v>חולץ סיכות עשוי מתכת, , מתאים לכל סוגי הסיכות</v>
      </c>
      <c r="G170" s="57">
        <f>VLOOKUP(A170,'מכרז- רפרנס מלא'!$A$4:$J$561,8,0)</f>
        <v>0</v>
      </c>
      <c r="H170" s="57" t="str">
        <f>VLOOKUP(A170,'מכרז- רפרנס מלא'!$A$4:$J$561,9,0)</f>
        <v>יח</v>
      </c>
      <c r="I170" s="150">
        <f>VLOOKUP(A170,'מכרז- רפרנס מלא'!$A$4:$J$561,5,0)</f>
        <v>3.5E-4</v>
      </c>
      <c r="J170" s="297"/>
      <c r="K170" s="243"/>
      <c r="L170" s="244"/>
    </row>
    <row r="171" spans="1:12" ht="85.5" x14ac:dyDescent="0.2">
      <c r="A171" s="236">
        <v>169</v>
      </c>
      <c r="B171" s="95" t="str">
        <f>VLOOKUP(A171,'מכרז- רפרנס מלא'!$A$4:$J$561,2,0)</f>
        <v>מוצרי חיבור והידוק</v>
      </c>
      <c r="C171" s="95" t="str">
        <f>VLOOKUP(A171,'מכרז- רפרנס מלא'!$A$4:$J$561,3,0)</f>
        <v>מוצרי הידוק</v>
      </c>
      <c r="D171" s="57" t="str">
        <f>VLOOKUP(A171,'מכרז- רפרנס מלא'!$A$4:$J$561,4,0)</f>
        <v>חולץ סיכות</v>
      </c>
      <c r="E171" s="57" t="str">
        <f>VLOOKUP(A171,'מכרז- רפרנס מלא'!$A$4:$J$561,6,0)</f>
        <v>חולץ סיכות מסיבי</v>
      </c>
      <c r="F171" s="57" t="str">
        <f>VLOOKUP(A171,'מכרז- רפרנס מלא'!$A$4:$J$561,7,0)</f>
        <v xml:space="preserve"> חולץ סיכות גדול מסיבי לשליפה של סיכות חיבור גדולות מעד 160 דפים ועד לגובה של 20 ס"מ. זרוע ארוכה לחליצה נוחה של הסיכות ללא מאמץ.
מתאים לחילוץ סיכות: עד ל-23/24
אפשרות לקבע לשולחן</v>
      </c>
      <c r="G171" s="57">
        <f>VLOOKUP(A171,'מכרז- רפרנס מלא'!$A$4:$J$561,8,0)</f>
        <v>0</v>
      </c>
      <c r="H171" s="57" t="str">
        <f>VLOOKUP(A171,'מכרז- רפרנס מלא'!$A$4:$J$561,9,0)</f>
        <v>יח'</v>
      </c>
      <c r="I171" s="150">
        <f>VLOOKUP(A171,'מכרז- רפרנס מלא'!$A$4:$J$561,5,0)</f>
        <v>3.5E-4</v>
      </c>
      <c r="J171" s="297"/>
      <c r="K171" s="243"/>
      <c r="L171" s="244"/>
    </row>
    <row r="172" spans="1:12" ht="28.5" x14ac:dyDescent="0.2">
      <c r="A172" s="236">
        <v>170</v>
      </c>
      <c r="B172" s="95" t="str">
        <f>VLOOKUP(A172,'מכרז- רפרנס מלא'!$A$4:$J$561,2,0)</f>
        <v>מוצרי חיבור והידוק</v>
      </c>
      <c r="C172" s="95" t="str">
        <f>VLOOKUP(A172,'מכרז- רפרנס מלא'!$A$4:$J$561,3,0)</f>
        <v>מוצרי הידוק</v>
      </c>
      <c r="D172" s="57" t="str">
        <f>VLOOKUP(A172,'מכרז- רפרנס מלא'!$A$4:$J$561,4,0)</f>
        <v>סיכות</v>
      </c>
      <c r="E172" s="57" t="str">
        <f>VLOOKUP(A172,'מכרז- רפרנס מלא'!$A$4:$J$561,6,0)</f>
        <v>סיכות חבור בגודל 10 מתאימות לשדכנים שונים  1000 יח' בקופסא</v>
      </c>
      <c r="F172" s="57" t="str">
        <f>VLOOKUP(A172,'מכרז- רפרנס מלא'!$A$4:$J$561,7,0)</f>
        <v>סיכות חבור בגודל 10 מתאימות לשדכנים שונים  1000 יח' בקופסא</v>
      </c>
      <c r="G172" s="57" t="str">
        <f>VLOOKUP(A172,'מכרז- רפרנס מלא'!$A$4:$J$561,8,0)</f>
        <v xml:space="preserve">מקס, רפיד, סאקס </v>
      </c>
      <c r="H172" s="57" t="str">
        <f>VLOOKUP(A172,'מכרז- רפרנס מלא'!$A$4:$J$561,9,0)</f>
        <v>יח'</v>
      </c>
      <c r="I172" s="150">
        <f>VLOOKUP(A172,'מכרז- רפרנס מלא'!$A$4:$J$561,5,0)</f>
        <v>6.6666666666666664E-4</v>
      </c>
      <c r="J172" s="297"/>
      <c r="K172" s="243"/>
      <c r="L172" s="244"/>
    </row>
    <row r="173" spans="1:12" ht="28.5" x14ac:dyDescent="0.2">
      <c r="A173" s="236">
        <v>171</v>
      </c>
      <c r="B173" s="95" t="str">
        <f>VLOOKUP(A173,'מכרז- רפרנס מלא'!$A$4:$J$561,2,0)</f>
        <v>מוצרי חיבור והידוק</v>
      </c>
      <c r="C173" s="95" t="str">
        <f>VLOOKUP(A173,'מכרז- רפרנס מלא'!$A$4:$J$561,3,0)</f>
        <v>מוצרי הידוק</v>
      </c>
      <c r="D173" s="57" t="str">
        <f>VLOOKUP(A173,'מכרז- רפרנס מלא'!$A$4:$J$561,4,0)</f>
        <v>סיכות</v>
      </c>
      <c r="E173" s="57" t="str">
        <f>VLOOKUP(A173,'מכרז- רפרנס מלא'!$A$4:$J$561,6,0)</f>
        <v>סיכות חבור 26/6 מקס   35-5M בקופסא 5000 יח'</v>
      </c>
      <c r="F173" s="57" t="str">
        <f>VLOOKUP(A173,'מכרז- רפרנס מלא'!$A$4:$J$561,7,0)</f>
        <v>סיכות חבור 26/6  35-5M קופ' 5000</v>
      </c>
      <c r="G173" s="57" t="str">
        <f>VLOOKUP(A173,'מכרז- רפרנס מלא'!$A$4:$J$561,8,0)</f>
        <v>מקס</v>
      </c>
      <c r="H173" s="57" t="str">
        <f>VLOOKUP(A173,'מכרז- רפרנס מלא'!$A$4:$J$561,9,0)</f>
        <v>יח'</v>
      </c>
      <c r="I173" s="150">
        <f>VLOOKUP(A173,'מכרז- רפרנס מלא'!$A$4:$J$561,5,0)</f>
        <v>6.6666666666666664E-4</v>
      </c>
      <c r="J173" s="297"/>
      <c r="K173" s="243"/>
      <c r="L173" s="244"/>
    </row>
    <row r="174" spans="1:12" ht="28.5" x14ac:dyDescent="0.2">
      <c r="A174" s="236">
        <v>172</v>
      </c>
      <c r="B174" s="95" t="str">
        <f>VLOOKUP(A174,'מכרז- רפרנס מלא'!$A$4:$J$561,2,0)</f>
        <v>מוצרי חיבור והידוק</v>
      </c>
      <c r="C174" s="95" t="str">
        <f>VLOOKUP(A174,'מכרז- רפרנס מלא'!$A$4:$J$561,3,0)</f>
        <v>מוצרי הידוק</v>
      </c>
      <c r="D174" s="57" t="str">
        <f>VLOOKUP(A174,'מכרז- רפרנס מלא'!$A$4:$J$561,4,0)</f>
        <v>סיכות</v>
      </c>
      <c r="E174" s="57" t="str">
        <f>VLOOKUP(A174,'מכרז- רפרנס מלא'!$A$4:$J$561,6,0)</f>
        <v>סיכות חבור 13MB מקס T3 לאקדח קופ' 1000  יח'</v>
      </c>
      <c r="F174" s="57" t="str">
        <f>VLOOKUP(A174,'מכרז- רפרנס מלא'!$A$4:$J$561,7,0)</f>
        <v>סיכות חבור 13MB מקס T3 לאקדח קופ'  1000 יח'</v>
      </c>
      <c r="G174" s="57" t="str">
        <f>VLOOKUP(A174,'מכרז- רפרנס מלא'!$A$4:$J$561,8,0)</f>
        <v>מקס</v>
      </c>
      <c r="H174" s="57" t="str">
        <f>VLOOKUP(A174,'מכרז- רפרנס מלא'!$A$4:$J$561,9,0)</f>
        <v>יח'</v>
      </c>
      <c r="I174" s="150">
        <f>VLOOKUP(A174,'מכרז- רפרנס מלא'!$A$4:$J$561,5,0)</f>
        <v>6.6666666666666664E-4</v>
      </c>
      <c r="J174" s="297"/>
      <c r="K174" s="243"/>
      <c r="L174" s="244"/>
    </row>
    <row r="175" spans="1:12" ht="28.5" x14ac:dyDescent="0.2">
      <c r="A175" s="236">
        <v>173</v>
      </c>
      <c r="B175" s="95" t="str">
        <f>VLOOKUP(A175,'מכרז- רפרנס מלא'!$A$4:$J$561,2,0)</f>
        <v>מוצרי חיבור והידוק</v>
      </c>
      <c r="C175" s="95" t="str">
        <f>VLOOKUP(A175,'מכרז- רפרנס מלא'!$A$4:$J$561,3,0)</f>
        <v>מוצרי הידוק</v>
      </c>
      <c r="D175" s="57" t="str">
        <f>VLOOKUP(A175,'מכרז- רפרנס מלא'!$A$4:$J$561,4,0)</f>
        <v>סיכות</v>
      </c>
      <c r="E175" s="57" t="str">
        <f>VLOOKUP(A175,'מכרז- רפרנס מלא'!$A$4:$J$561,6,0)</f>
        <v>סיכות חבור מקס T3-10MB לאקדח 1000 23/10</v>
      </c>
      <c r="F175" s="57" t="str">
        <f>VLOOKUP(A175,'מכרז- רפרנס מלא'!$A$4:$J$561,7,0)</f>
        <v>סיכות חבור מקס T3-10MB לאקדח 1000 23/10</v>
      </c>
      <c r="G175" s="57" t="str">
        <f>VLOOKUP(A175,'מכרז- רפרנס מלא'!$A$4:$J$561,8,0)</f>
        <v>מקס</v>
      </c>
      <c r="H175" s="57" t="str">
        <f>VLOOKUP(A175,'מכרז- רפרנס מלא'!$A$4:$J$561,9,0)</f>
        <v>יח'</v>
      </c>
      <c r="I175" s="150">
        <f>VLOOKUP(A175,'מכרז- רפרנס מלא'!$A$4:$J$561,5,0)</f>
        <v>6.6666666666666664E-4</v>
      </c>
      <c r="J175" s="297"/>
      <c r="K175" s="243"/>
      <c r="L175" s="244"/>
    </row>
    <row r="176" spans="1:12" ht="28.5" x14ac:dyDescent="0.2">
      <c r="A176" s="236">
        <v>174</v>
      </c>
      <c r="B176" s="95" t="str">
        <f>VLOOKUP(A176,'מכרז- רפרנס מלא'!$A$4:$J$561,2,0)</f>
        <v>מוצרי חיבור והידוק</v>
      </c>
      <c r="C176" s="95" t="str">
        <f>VLOOKUP(A176,'מכרז- רפרנס מלא'!$A$4:$J$561,3,0)</f>
        <v>מוצרי הידוק</v>
      </c>
      <c r="D176" s="57" t="str">
        <f>VLOOKUP(A176,'מכרז- רפרנס מלא'!$A$4:$J$561,4,0)</f>
        <v>סיכות</v>
      </c>
      <c r="E176" s="57" t="str">
        <f>VLOOKUP(A176,'מכרז- רפרנס מלא'!$A$4:$J$561,6,0)</f>
        <v>סיכות חבור 8 מ'מ מקס 1208F( 12)</v>
      </c>
      <c r="F176" s="57" t="str">
        <f>VLOOKUP(A176,'מכרז- רפרנס מלא'!$A$4:$J$561,7,0)</f>
        <v>סיכות חבור 8 מ'מ מקס 1208F( 12)</v>
      </c>
      <c r="G176" s="57" t="str">
        <f>VLOOKUP(A176,'מכרז- רפרנס מלא'!$A$4:$J$561,8,0)</f>
        <v>מקס</v>
      </c>
      <c r="H176" s="57" t="str">
        <f>VLOOKUP(A176,'מכרז- רפרנס מלא'!$A$4:$J$561,9,0)</f>
        <v>יח'</v>
      </c>
      <c r="I176" s="150">
        <f>VLOOKUP(A176,'מכרז- רפרנס מלא'!$A$4:$J$561,5,0)</f>
        <v>6.6666666666666664E-4</v>
      </c>
      <c r="J176" s="297"/>
      <c r="K176" s="243"/>
      <c r="L176" s="244"/>
    </row>
    <row r="177" spans="1:12" ht="28.5" x14ac:dyDescent="0.2">
      <c r="A177" s="236">
        <v>175</v>
      </c>
      <c r="B177" s="95" t="str">
        <f>VLOOKUP(A177,'מכרז- רפרנס מלא'!$A$4:$J$561,2,0)</f>
        <v>מוצרי חיבור והידוק</v>
      </c>
      <c r="C177" s="95" t="str">
        <f>VLOOKUP(A177,'מכרז- רפרנס מלא'!$A$4:$J$561,3,0)</f>
        <v>מוצרי הידוק</v>
      </c>
      <c r="D177" s="57" t="str">
        <f>VLOOKUP(A177,'מכרז- רפרנס מלא'!$A$4:$J$561,4,0)</f>
        <v>סיכות</v>
      </c>
      <c r="E177" s="57" t="str">
        <f>VLOOKUP(A177,'מכרז- רפרנס מלא'!$A$4:$J$561,6,0)</f>
        <v>סיכות לאקדח סיכות R-34</v>
      </c>
      <c r="F177" s="57" t="str">
        <f>VLOOKUP(A177,'מכרז- רפרנס מלא'!$A$4:$J$561,7,0)</f>
        <v>סיכות  140/14</v>
      </c>
      <c r="G177" s="57" t="str">
        <f>VLOOKUP(A177,'מכרז- רפרנס מלא'!$A$4:$J$561,8,0)</f>
        <v>רפיד</v>
      </c>
      <c r="H177" s="57" t="str">
        <f>VLOOKUP(A177,'מכרז- רפרנס מלא'!$A$4:$J$561,9,0)</f>
        <v>קפ'</v>
      </c>
      <c r="I177" s="150">
        <f>VLOOKUP(A177,'מכרז- רפרנס מלא'!$A$4:$J$561,5,0)</f>
        <v>6.6666666666666664E-4</v>
      </c>
      <c r="J177" s="297"/>
      <c r="K177" s="243"/>
      <c r="L177" s="244"/>
    </row>
    <row r="178" spans="1:12" ht="28.5" x14ac:dyDescent="0.2">
      <c r="A178" s="236">
        <v>176</v>
      </c>
      <c r="B178" s="95" t="str">
        <f>VLOOKUP(A178,'מכרז- רפרנס מלא'!$A$4:$J$561,2,0)</f>
        <v>מוצרי חיבור והידוק</v>
      </c>
      <c r="C178" s="95" t="str">
        <f>VLOOKUP(A178,'מכרז- רפרנס מלא'!$A$4:$J$561,3,0)</f>
        <v>מוצרי הידוק</v>
      </c>
      <c r="D178" s="57" t="str">
        <f>VLOOKUP(A178,'מכרז- רפרנס מלא'!$A$4:$J$561,4,0)</f>
        <v>סיכות</v>
      </c>
      <c r="E178" s="57" t="str">
        <f>VLOOKUP(A178,'מכרז- רפרנס מלא'!$A$4:$J$561,6,0)</f>
        <v>מהדק מס' 2 מניקל  100 יח בקופסא</v>
      </c>
      <c r="F178" s="57" t="str">
        <f>VLOOKUP(A178,'מכרז- רפרנס מלא'!$A$4:$J$561,7,0)</f>
        <v>מהדק קטן להחזקת ניירות, 100 יחידות בקופסה, עשוי ניקל</v>
      </c>
      <c r="G178" s="57" t="str">
        <f>VLOOKUP(A178,'מכרז- רפרנס מלא'!$A$4:$J$561,8,0)</f>
        <v xml:space="preserve">מקס, רפיד, סאקס </v>
      </c>
      <c r="H178" s="57" t="str">
        <f>VLOOKUP(A178,'מכרז- רפרנס מלא'!$A$4:$J$561,9,0)</f>
        <v>קפ</v>
      </c>
      <c r="I178" s="150">
        <f>VLOOKUP(A178,'מכרז- רפרנס מלא'!$A$4:$J$561,5,0)</f>
        <v>6.6666666666666664E-4</v>
      </c>
      <c r="J178" s="297"/>
      <c r="K178" s="243"/>
      <c r="L178" s="244"/>
    </row>
    <row r="179" spans="1:12" ht="28.5" x14ac:dyDescent="0.2">
      <c r="A179" s="236">
        <v>177</v>
      </c>
      <c r="B179" s="95" t="str">
        <f>VLOOKUP(A179,'מכרז- רפרנס מלא'!$A$4:$J$561,2,0)</f>
        <v>מוצרי חיבור והידוק</v>
      </c>
      <c r="C179" s="95" t="str">
        <f>VLOOKUP(A179,'מכרז- רפרנס מלא'!$A$4:$J$561,3,0)</f>
        <v>מוצרי הידוק</v>
      </c>
      <c r="D179" s="57" t="str">
        <f>VLOOKUP(A179,'מכרז- רפרנס מלא'!$A$4:$J$561,4,0)</f>
        <v>סיכות</v>
      </c>
      <c r="E179" s="57" t="str">
        <f>VLOOKUP(A179,'מכרז- רפרנס מלא'!$A$4:$J$561,6,0)</f>
        <v>מהדק מס' 2 מניקל צבעוני  100 יח בקופסא</v>
      </c>
      <c r="F179" s="57" t="str">
        <f>VLOOKUP(A179,'מכרז- רפרנס מלא'!$A$4:$J$561,7,0)</f>
        <v>מהדק קטן להחזקת ניירות, 100 יחידות בקופסה, צבעוני, עשוי ניקל</v>
      </c>
      <c r="G179" s="57" t="str">
        <f>VLOOKUP(A179,'מכרז- רפרנס מלא'!$A$4:$J$561,8,0)</f>
        <v xml:space="preserve">מקס, רפיד, סאקס </v>
      </c>
      <c r="H179" s="57" t="str">
        <f>VLOOKUP(A179,'מכרז- רפרנס מלא'!$A$4:$J$561,9,0)</f>
        <v>קפ</v>
      </c>
      <c r="I179" s="150">
        <f>VLOOKUP(A179,'מכרז- רפרנס מלא'!$A$4:$J$561,5,0)</f>
        <v>6.6666666666666664E-4</v>
      </c>
      <c r="J179" s="297"/>
      <c r="K179" s="243"/>
      <c r="L179" s="244"/>
    </row>
    <row r="180" spans="1:12" ht="28.5" x14ac:dyDescent="0.2">
      <c r="A180" s="236">
        <v>178</v>
      </c>
      <c r="B180" s="95" t="str">
        <f>VLOOKUP(A180,'מכרז- רפרנס מלא'!$A$4:$J$561,2,0)</f>
        <v>מוצרי חיבור והידוק</v>
      </c>
      <c r="C180" s="95" t="str">
        <f>VLOOKUP(A180,'מכרז- רפרנס מלא'!$A$4:$J$561,3,0)</f>
        <v>מוצרי הידוק</v>
      </c>
      <c r="D180" s="57" t="str">
        <f>VLOOKUP(A180,'מכרז- רפרנס מלא'!$A$4:$J$561,4,0)</f>
        <v>סיכות</v>
      </c>
      <c r="E180" s="57" t="str">
        <f>VLOOKUP(A180,'מכרז- רפרנס מלא'!$A$4:$J$561,6,0)</f>
        <v>מהדק מס' 5 מניקל  100 יח בקופסא</v>
      </c>
      <c r="F180" s="57" t="str">
        <f>VLOOKUP(A180,'מכרז- רפרנס מלא'!$A$4:$J$561,7,0)</f>
        <v>מהדק גדול להחזקת ניירות, 100 יחידות בקופסה, עשוי ניקל</v>
      </c>
      <c r="G180" s="57" t="str">
        <f>VLOOKUP(A180,'מכרז- רפרנס מלא'!$A$4:$J$561,8,0)</f>
        <v xml:space="preserve">מקס, רפיד, סאקס </v>
      </c>
      <c r="H180" s="57" t="str">
        <f>VLOOKUP(A180,'מכרז- רפרנס מלא'!$A$4:$J$561,9,0)</f>
        <v>קפ</v>
      </c>
      <c r="I180" s="150">
        <f>VLOOKUP(A180,'מכרז- רפרנס מלא'!$A$4:$J$561,5,0)</f>
        <v>6.6666666666666664E-4</v>
      </c>
      <c r="J180" s="297"/>
      <c r="K180" s="243"/>
      <c r="L180" s="244"/>
    </row>
    <row r="181" spans="1:12" ht="28.5" x14ac:dyDescent="0.2">
      <c r="A181" s="236">
        <v>179</v>
      </c>
      <c r="B181" s="95" t="str">
        <f>VLOOKUP(A181,'מכרז- רפרנס מלא'!$A$4:$J$561,2,0)</f>
        <v>מוצרי חיבור והידוק</v>
      </c>
      <c r="C181" s="95" t="str">
        <f>VLOOKUP(A181,'מכרז- רפרנס מלא'!$A$4:$J$561,3,0)</f>
        <v>מוצרי הידוק</v>
      </c>
      <c r="D181" s="57" t="str">
        <f>VLOOKUP(A181,'מכרז- רפרנס מלא'!$A$4:$J$561,4,0)</f>
        <v>סיכות</v>
      </c>
      <c r="E181" s="57" t="str">
        <f>VLOOKUP(A181,'מכרז- רפרנס מלא'!$A$4:$J$561,6,0)</f>
        <v>מהדק מס' 5 מניקל צבעוני 100 יח בקופסא</v>
      </c>
      <c r="F181" s="57" t="str">
        <f>VLOOKUP(A181,'מכרז- רפרנס מלא'!$A$4:$J$561,7,0)</f>
        <v>מהדק גדול להחזקת ניירות, 100 יחידות בקופסה, צבעוני, עשוי ניקל</v>
      </c>
      <c r="G181" s="57" t="str">
        <f>VLOOKUP(A181,'מכרז- רפרנס מלא'!$A$4:$J$561,8,0)</f>
        <v xml:space="preserve">מקס, רפיד, סאקס </v>
      </c>
      <c r="H181" s="57" t="str">
        <f>VLOOKUP(A181,'מכרז- רפרנס מלא'!$A$4:$J$561,9,0)</f>
        <v>קפ</v>
      </c>
      <c r="I181" s="150">
        <f>VLOOKUP(A181,'מכרז- רפרנס מלא'!$A$4:$J$561,5,0)</f>
        <v>6.6666666666666664E-4</v>
      </c>
      <c r="J181" s="297"/>
      <c r="K181" s="243"/>
      <c r="L181" s="244"/>
    </row>
    <row r="182" spans="1:12" ht="28.5" x14ac:dyDescent="0.2">
      <c r="A182" s="236">
        <v>180</v>
      </c>
      <c r="B182" s="95" t="str">
        <f>VLOOKUP(A182,'מכרז- רפרנס מלא'!$A$4:$J$561,2,0)</f>
        <v>מוצרי חיבור והידוק</v>
      </c>
      <c r="C182" s="95" t="str">
        <f>VLOOKUP(A182,'מכרז- רפרנס מלא'!$A$4:$J$561,3,0)</f>
        <v>מוצרי הידוק</v>
      </c>
      <c r="D182" s="57" t="str">
        <f>VLOOKUP(A182,'מכרז- רפרנס מלא'!$A$4:$J$561,4,0)</f>
        <v>סיכות</v>
      </c>
      <c r="E182" s="57" t="str">
        <f>VLOOKUP(A182,'מכרז- רפרנס מלא'!$A$4:$J$561,6,0)</f>
        <v>סיכות  חיבור  23/6 לשדכן  קופסא 1000 יחידות</v>
      </c>
      <c r="F182" s="57" t="str">
        <f>VLOOKUP(A182,'מכרז- רפרנס מלא'!$A$4:$J$561,7,0)</f>
        <v>סיכות חיבור מתאימות לשדכנים שונים בגודל 23/6, 1000 יחידות בקופסה.</v>
      </c>
      <c r="G182" s="57" t="str">
        <f>VLOOKUP(A182,'מכרז- רפרנס מלא'!$A$4:$J$561,8,0)</f>
        <v xml:space="preserve">מקס, רפיד, סאקס </v>
      </c>
      <c r="H182" s="57" t="str">
        <f>VLOOKUP(A182,'מכרז- רפרנס מלא'!$A$4:$J$561,9,0)</f>
        <v>קפ</v>
      </c>
      <c r="I182" s="150">
        <f>VLOOKUP(A182,'מכרז- רפרנס מלא'!$A$4:$J$561,5,0)</f>
        <v>6.6666666666666664E-4</v>
      </c>
      <c r="J182" s="297"/>
      <c r="K182" s="243"/>
      <c r="L182" s="244"/>
    </row>
    <row r="183" spans="1:12" ht="28.5" x14ac:dyDescent="0.2">
      <c r="A183" s="236">
        <v>181</v>
      </c>
      <c r="B183" s="95" t="str">
        <f>VLOOKUP(A183,'מכרז- רפרנס מלא'!$A$4:$J$561,2,0)</f>
        <v>מוצרי חיבור והידוק</v>
      </c>
      <c r="C183" s="95" t="str">
        <f>VLOOKUP(A183,'מכרז- רפרנס מלא'!$A$4:$J$561,3,0)</f>
        <v>מוצרי הידוק</v>
      </c>
      <c r="D183" s="57" t="str">
        <f>VLOOKUP(A183,'מכרז- רפרנס מלא'!$A$4:$J$561,4,0)</f>
        <v>סיכות</v>
      </c>
      <c r="E183" s="57" t="str">
        <f>VLOOKUP(A183,'מכרז- רפרנס מלא'!$A$4:$J$561,6,0)</f>
        <v>סיכות חיבור 23/8 לשדכן  קופסא 1000 יחידות</v>
      </c>
      <c r="F183" s="57" t="str">
        <f>VLOOKUP(A183,'מכרז- רפרנס מלא'!$A$4:$J$561,7,0)</f>
        <v>סיכות חיבור מתאימות לשדכנים שונים בגודל 23/8, 1000 יחידות בקופסה.</v>
      </c>
      <c r="G183" s="57" t="str">
        <f>VLOOKUP(A183,'מכרז- רפרנס מלא'!$A$4:$J$561,8,0)</f>
        <v xml:space="preserve">מקס, רפיד, סאקס </v>
      </c>
      <c r="H183" s="57" t="str">
        <f>VLOOKUP(A183,'מכרז- רפרנס מלא'!$A$4:$J$561,9,0)</f>
        <v>קפ</v>
      </c>
      <c r="I183" s="150">
        <f>VLOOKUP(A183,'מכרז- רפרנס מלא'!$A$4:$J$561,5,0)</f>
        <v>6.6666666666666664E-4</v>
      </c>
      <c r="J183" s="297"/>
      <c r="K183" s="243"/>
      <c r="L183" s="244"/>
    </row>
    <row r="184" spans="1:12" ht="28.5" x14ac:dyDescent="0.2">
      <c r="A184" s="236">
        <v>182</v>
      </c>
      <c r="B184" s="95" t="str">
        <f>VLOOKUP(A184,'מכרז- רפרנס מלא'!$A$4:$J$561,2,0)</f>
        <v>מוצרי חיבור והידוק</v>
      </c>
      <c r="C184" s="95" t="str">
        <f>VLOOKUP(A184,'מכרז- רפרנס מלא'!$A$4:$J$561,3,0)</f>
        <v>מוצרי הידוק</v>
      </c>
      <c r="D184" s="57" t="str">
        <f>VLOOKUP(A184,'מכרז- רפרנס מלא'!$A$4:$J$561,4,0)</f>
        <v>סיכות</v>
      </c>
      <c r="E184" s="57" t="str">
        <f>VLOOKUP(A184,'מכרז- רפרנס מלא'!$A$4:$J$561,6,0)</f>
        <v>סיכות  חיבור 23/10 לשדכן  קופסא 1000 יחידות</v>
      </c>
      <c r="F184" s="57" t="str">
        <f>VLOOKUP(A184,'מכרז- רפרנס מלא'!$A$4:$J$561,7,0)</f>
        <v>סיכות חיבור מתאימות לשדכנים שונים בגודל 23/10, 1000 יחידות בקופסה.</v>
      </c>
      <c r="G184" s="57" t="str">
        <f>VLOOKUP(A184,'מכרז- רפרנס מלא'!$A$4:$J$561,8,0)</f>
        <v xml:space="preserve">מקס, רפיד, סאקס </v>
      </c>
      <c r="H184" s="57" t="str">
        <f>VLOOKUP(A184,'מכרז- רפרנס מלא'!$A$4:$J$561,9,0)</f>
        <v>קפ</v>
      </c>
      <c r="I184" s="150">
        <f>VLOOKUP(A184,'מכרז- רפרנס מלא'!$A$4:$J$561,5,0)</f>
        <v>6.6666666666666664E-4</v>
      </c>
      <c r="J184" s="297"/>
      <c r="K184" s="243"/>
      <c r="L184" s="244"/>
    </row>
    <row r="185" spans="1:12" ht="28.5" x14ac:dyDescent="0.2">
      <c r="A185" s="236">
        <v>183</v>
      </c>
      <c r="B185" s="95" t="str">
        <f>VLOOKUP(A185,'מכרז- רפרנס מלא'!$A$4:$J$561,2,0)</f>
        <v>מוצרי חיבור והידוק</v>
      </c>
      <c r="C185" s="95" t="str">
        <f>VLOOKUP(A185,'מכרז- רפרנס מלא'!$A$4:$J$561,3,0)</f>
        <v>מוצרי הידוק</v>
      </c>
      <c r="D185" s="57" t="str">
        <f>VLOOKUP(A185,'מכרז- רפרנס מלא'!$A$4:$J$561,4,0)</f>
        <v>סיכות</v>
      </c>
      <c r="E185" s="57" t="str">
        <f>VLOOKUP(A185,'מכרז- רפרנס מלא'!$A$4:$J$561,6,0)</f>
        <v>סיכות  חיבור 23/12 לשדכן  קופסא 1000 יחידות</v>
      </c>
      <c r="F185" s="57" t="str">
        <f>VLOOKUP(A185,'מכרז- רפרנס מלא'!$A$4:$J$561,7,0)</f>
        <v>סיכות חיבור מתאימות לשדכנים שונים בגודל 23/12, 1000 יחידות בקופסה.</v>
      </c>
      <c r="G185" s="57" t="str">
        <f>VLOOKUP(A185,'מכרז- רפרנס מלא'!$A$4:$J$561,8,0)</f>
        <v xml:space="preserve">מקס, רפיד, סאקס </v>
      </c>
      <c r="H185" s="57" t="str">
        <f>VLOOKUP(A185,'מכרז- רפרנס מלא'!$A$4:$J$561,9,0)</f>
        <v>קפ</v>
      </c>
      <c r="I185" s="150">
        <f>VLOOKUP(A185,'מכרז- רפרנס מלא'!$A$4:$J$561,5,0)</f>
        <v>6.6666666666666664E-4</v>
      </c>
      <c r="J185" s="297"/>
      <c r="K185" s="243"/>
      <c r="L185" s="244"/>
    </row>
    <row r="186" spans="1:12" ht="28.5" x14ac:dyDescent="0.2">
      <c r="A186" s="236">
        <v>184</v>
      </c>
      <c r="B186" s="95" t="str">
        <f>VLOOKUP(A186,'מכרז- רפרנס מלא'!$A$4:$J$561,2,0)</f>
        <v>מוצרי חיבור והידוק</v>
      </c>
      <c r="C186" s="95" t="str">
        <f>VLOOKUP(A186,'מכרז- רפרנס מלא'!$A$4:$J$561,3,0)</f>
        <v>מוצרי הידוק</v>
      </c>
      <c r="D186" s="57" t="str">
        <f>VLOOKUP(A186,'מכרז- רפרנס מלא'!$A$4:$J$561,4,0)</f>
        <v>סיכות</v>
      </c>
      <c r="E186" s="57" t="str">
        <f>VLOOKUP(A186,'מכרז- רפרנס מלא'!$A$4:$J$561,6,0)</f>
        <v>סיכות  חיבור 23/15 לשדכן  קופסא 1000 יחידות</v>
      </c>
      <c r="F186" s="57" t="str">
        <f>VLOOKUP(A186,'מכרז- רפרנס מלא'!$A$4:$J$561,7,0)</f>
        <v>סיכות חיבור מתאימות לשדכנים שונים בגודל 23/15, 1000 יחידות בקופסה.</v>
      </c>
      <c r="G186" s="57" t="str">
        <f>VLOOKUP(A186,'מכרז- רפרנס מלא'!$A$4:$J$561,8,0)</f>
        <v xml:space="preserve">מקס, רפיד, סאקס </v>
      </c>
      <c r="H186" s="57" t="str">
        <f>VLOOKUP(A186,'מכרז- רפרנס מלא'!$A$4:$J$561,9,0)</f>
        <v>קפ</v>
      </c>
      <c r="I186" s="150">
        <f>VLOOKUP(A186,'מכרז- רפרנס מלא'!$A$4:$J$561,5,0)</f>
        <v>6.6666666666666664E-4</v>
      </c>
      <c r="J186" s="297"/>
      <c r="K186" s="243"/>
      <c r="L186" s="244"/>
    </row>
    <row r="187" spans="1:12" ht="28.5" x14ac:dyDescent="0.2">
      <c r="A187" s="236">
        <v>185</v>
      </c>
      <c r="B187" s="95" t="str">
        <f>VLOOKUP(A187,'מכרז- רפרנס מלא'!$A$4:$J$561,2,0)</f>
        <v>מוצרי חיבור והידוק</v>
      </c>
      <c r="C187" s="95" t="str">
        <f>VLOOKUP(A187,'מכרז- רפרנס מלא'!$A$4:$J$561,3,0)</f>
        <v>מוצרי הידוק</v>
      </c>
      <c r="D187" s="57" t="str">
        <f>VLOOKUP(A187,'מכרז- רפרנס מלא'!$A$4:$J$561,4,0)</f>
        <v>סיכות</v>
      </c>
      <c r="E187" s="57" t="str">
        <f>VLOOKUP(A187,'מכרז- רפרנס מלא'!$A$4:$J$561,6,0)</f>
        <v>סיכות  חיבור 23/17 לשדכן  קופסא 1000 יחידות</v>
      </c>
      <c r="F187" s="57" t="str">
        <f>VLOOKUP(A187,'מכרז- רפרנס מלא'!$A$4:$J$561,7,0)</f>
        <v>סיכות חיבור מתאימות לשדכנים שונים בגודל 23/17, 1000 יחידות בקופסה.</v>
      </c>
      <c r="G187" s="57" t="str">
        <f>VLOOKUP(A187,'מכרז- רפרנס מלא'!$A$4:$J$561,8,0)</f>
        <v xml:space="preserve">מקס, רפיד, סאקס </v>
      </c>
      <c r="H187" s="57" t="str">
        <f>VLOOKUP(A187,'מכרז- רפרנס מלא'!$A$4:$J$561,9,0)</f>
        <v>קפ</v>
      </c>
      <c r="I187" s="150">
        <f>VLOOKUP(A187,'מכרז- רפרנס מלא'!$A$4:$J$561,5,0)</f>
        <v>6.6666666666666664E-4</v>
      </c>
      <c r="J187" s="297"/>
      <c r="K187" s="243"/>
      <c r="L187" s="244"/>
    </row>
    <row r="188" spans="1:12" ht="28.5" x14ac:dyDescent="0.2">
      <c r="A188" s="236">
        <v>186</v>
      </c>
      <c r="B188" s="95" t="str">
        <f>VLOOKUP(A188,'מכרז- רפרנס מלא'!$A$4:$J$561,2,0)</f>
        <v>מוצרי חיבור והידוק</v>
      </c>
      <c r="C188" s="95" t="str">
        <f>VLOOKUP(A188,'מכרז- רפרנס מלא'!$A$4:$J$561,3,0)</f>
        <v>מוצרי הידוק</v>
      </c>
      <c r="D188" s="57" t="str">
        <f>VLOOKUP(A188,'מכרז- רפרנס מלא'!$A$4:$J$561,4,0)</f>
        <v>סיכות</v>
      </c>
      <c r="E188" s="57" t="str">
        <f>VLOOKUP(A188,'מכרז- רפרנס מלא'!$A$4:$J$561,6,0)</f>
        <v>סיכות  חיבור 23/23 לשדכן  קופסא 1000 יחידות</v>
      </c>
      <c r="F188" s="57" t="str">
        <f>VLOOKUP(A188,'מכרז- רפרנס מלא'!$A$4:$J$561,7,0)</f>
        <v>סיכות חיבור מתאימות לשדכנים שונים בגודל 23/23, 1000 יחידות בקופסה.</v>
      </c>
      <c r="G188" s="57" t="str">
        <f>VLOOKUP(A188,'מכרז- רפרנס מלא'!$A$4:$J$561,8,0)</f>
        <v xml:space="preserve">מקס, רפיד, סאקס </v>
      </c>
      <c r="H188" s="57" t="str">
        <f>VLOOKUP(A188,'מכרז- רפרנס מלא'!$A$4:$J$561,9,0)</f>
        <v>קפ</v>
      </c>
      <c r="I188" s="150">
        <f>VLOOKUP(A188,'מכרז- רפרנס מלא'!$A$4:$J$561,5,0)</f>
        <v>6.6666666666666664E-4</v>
      </c>
      <c r="J188" s="297"/>
      <c r="K188" s="243"/>
      <c r="L188" s="244"/>
    </row>
    <row r="189" spans="1:12" ht="28.5" x14ac:dyDescent="0.2">
      <c r="A189" s="236">
        <v>187</v>
      </c>
      <c r="B189" s="95" t="str">
        <f>VLOOKUP(A189,'מכרז- רפרנס מלא'!$A$4:$J$561,2,0)</f>
        <v>מוצרי חיבור והידוק</v>
      </c>
      <c r="C189" s="95" t="str">
        <f>VLOOKUP(A189,'מכרז- רפרנס מלא'!$A$4:$J$561,3,0)</f>
        <v>מוצרי הידוק</v>
      </c>
      <c r="D189" s="57" t="str">
        <f>VLOOKUP(A189,'מכרז- רפרנס מלא'!$A$4:$J$561,4,0)</f>
        <v>סיכות</v>
      </c>
      <c r="E189" s="57" t="str">
        <f>VLOOKUP(A189,'מכרז- רפרנס מלא'!$A$4:$J$561,6,0)</f>
        <v>סיכות חיבור 9/8 לשדכן קופסא 5000 יחידות</v>
      </c>
      <c r="F189" s="57" t="str">
        <f>VLOOKUP(A189,'מכרז- רפרנס מלא'!$A$4:$J$561,7,0)</f>
        <v>סיכות חיבור המתאימות לשדכנים גדולים, גודל סיכה 9/8, 5000 סיכות בקופסה.</v>
      </c>
      <c r="G189" s="57" t="str">
        <f>VLOOKUP(A189,'מכרז- רפרנס מלא'!$A$4:$J$561,8,0)</f>
        <v xml:space="preserve">מקס, רפיד, סאקס </v>
      </c>
      <c r="H189" s="57" t="str">
        <f>VLOOKUP(A189,'מכרז- רפרנס מלא'!$A$4:$J$561,9,0)</f>
        <v>קפ</v>
      </c>
      <c r="I189" s="150">
        <f>VLOOKUP(A189,'מכרז- רפרנס מלא'!$A$4:$J$561,5,0)</f>
        <v>6.6666666666666664E-4</v>
      </c>
      <c r="J189" s="297"/>
      <c r="K189" s="243"/>
      <c r="L189" s="244"/>
    </row>
    <row r="190" spans="1:12" ht="28.5" x14ac:dyDescent="0.2">
      <c r="A190" s="236">
        <v>188</v>
      </c>
      <c r="B190" s="95" t="str">
        <f>VLOOKUP(A190,'מכרז- רפרנס מלא'!$A$4:$J$561,2,0)</f>
        <v>מוצרי חיבור והידוק</v>
      </c>
      <c r="C190" s="95" t="str">
        <f>VLOOKUP(A190,'מכרז- רפרנס מלא'!$A$4:$J$561,3,0)</f>
        <v>מוצרי הידוק</v>
      </c>
      <c r="D190" s="57" t="str">
        <f>VLOOKUP(A190,'מכרז- רפרנס מלא'!$A$4:$J$561,4,0)</f>
        <v>סיכות</v>
      </c>
      <c r="E190" s="57" t="str">
        <f>VLOOKUP(A190,'מכרז- רפרנס מלא'!$A$4:$J$561,6,0)</f>
        <v>סיכות חיבור 9/10 לשדכן קופסא 5000 יחידות</v>
      </c>
      <c r="F190" s="57" t="str">
        <f>VLOOKUP(A190,'מכרז- רפרנס מלא'!$A$4:$J$561,7,0)</f>
        <v>סיכות חיבור המתאימות לשדכנים גדולים, גודל סיכה 9/10, 5000 סיכות בקופסה.</v>
      </c>
      <c r="G190" s="57" t="str">
        <f>VLOOKUP(A190,'מכרז- רפרנס מלא'!$A$4:$J$561,8,0)</f>
        <v xml:space="preserve">מקס, רפיד, סאקס </v>
      </c>
      <c r="H190" s="57" t="str">
        <f>VLOOKUP(A190,'מכרז- רפרנס מלא'!$A$4:$J$561,9,0)</f>
        <v>קפ</v>
      </c>
      <c r="I190" s="150">
        <f>VLOOKUP(A190,'מכרז- רפרנס מלא'!$A$4:$J$561,5,0)</f>
        <v>6.6666666666666664E-4</v>
      </c>
      <c r="J190" s="297"/>
      <c r="K190" s="243"/>
      <c r="L190" s="244"/>
    </row>
    <row r="191" spans="1:12" ht="28.5" x14ac:dyDescent="0.2">
      <c r="A191" s="236">
        <v>189</v>
      </c>
      <c r="B191" s="95" t="str">
        <f>VLOOKUP(A191,'מכרז- רפרנס מלא'!$A$4:$J$561,2,0)</f>
        <v>מוצרי חיבור והידוק</v>
      </c>
      <c r="C191" s="95" t="str">
        <f>VLOOKUP(A191,'מכרז- רפרנס מלא'!$A$4:$J$561,3,0)</f>
        <v>מוצרי הידוק</v>
      </c>
      <c r="D191" s="57" t="str">
        <f>VLOOKUP(A191,'מכרז- רפרנס מלא'!$A$4:$J$561,4,0)</f>
        <v>סיכות</v>
      </c>
      <c r="E191" s="57" t="str">
        <f>VLOOKUP(A191,'מכרז- רפרנס מלא'!$A$4:$J$561,6,0)</f>
        <v>סיכות חיבור 9/12 לשדכן קופסא 5000 יחידות</v>
      </c>
      <c r="F191" s="57" t="str">
        <f>VLOOKUP(A191,'מכרז- רפרנס מלא'!$A$4:$J$561,7,0)</f>
        <v>סיכות חיבור המתאימות לשדכנים גדולים, גודל סיכה 9/12, 5000 סיכות בקופסה.</v>
      </c>
      <c r="G191" s="57" t="str">
        <f>VLOOKUP(A191,'מכרז- רפרנס מלא'!$A$4:$J$561,8,0)</f>
        <v xml:space="preserve">מקס, רפיד, סאקס </v>
      </c>
      <c r="H191" s="57" t="str">
        <f>VLOOKUP(A191,'מכרז- רפרנס מלא'!$A$4:$J$561,9,0)</f>
        <v>קפ</v>
      </c>
      <c r="I191" s="150">
        <f>VLOOKUP(A191,'מכרז- רפרנס מלא'!$A$4:$J$561,5,0)</f>
        <v>6.6666666666666664E-4</v>
      </c>
      <c r="J191" s="297"/>
      <c r="K191" s="243"/>
      <c r="L191" s="244"/>
    </row>
    <row r="192" spans="1:12" ht="28.5" x14ac:dyDescent="0.2">
      <c r="A192" s="236">
        <v>190</v>
      </c>
      <c r="B192" s="95" t="str">
        <f>VLOOKUP(A192,'מכרז- רפרנס מלא'!$A$4:$J$561,2,0)</f>
        <v>מוצרי חיבור והידוק</v>
      </c>
      <c r="C192" s="95" t="str">
        <f>VLOOKUP(A192,'מכרז- רפרנס מלא'!$A$4:$J$561,3,0)</f>
        <v>מוצרי הידוק</v>
      </c>
      <c r="D192" s="57" t="str">
        <f>VLOOKUP(A192,'מכרז- רפרנס מלא'!$A$4:$J$561,4,0)</f>
        <v>סיכות</v>
      </c>
      <c r="E192" s="57" t="str">
        <f>VLOOKUP(A192,'מכרז- רפרנס מלא'!$A$4:$J$561,6,0)</f>
        <v>סיכות חיבור 9/14 לשדכן קופסא 5000 יחידות</v>
      </c>
      <c r="F192" s="57" t="str">
        <f>VLOOKUP(A192,'מכרז- רפרנס מלא'!$A$4:$J$561,7,0)</f>
        <v>סיכות חיבור המתאימות לשדכנים גדולים, גודל סיכה 9/14, 5000 סיכות בקופסה.</v>
      </c>
      <c r="G192" s="57" t="str">
        <f>VLOOKUP(A192,'מכרז- רפרנס מלא'!$A$4:$J$561,8,0)</f>
        <v xml:space="preserve">מקס, רפיד, סאקס </v>
      </c>
      <c r="H192" s="57" t="str">
        <f>VLOOKUP(A192,'מכרז- רפרנס מלא'!$A$4:$J$561,9,0)</f>
        <v>קפ</v>
      </c>
      <c r="I192" s="150">
        <f>VLOOKUP(A192,'מכרז- רפרנס מלא'!$A$4:$J$561,5,0)</f>
        <v>6.6666666666666664E-4</v>
      </c>
      <c r="J192" s="297"/>
      <c r="K192" s="243"/>
      <c r="L192" s="244"/>
    </row>
    <row r="193" spans="1:12" ht="42.75" x14ac:dyDescent="0.2">
      <c r="A193" s="236">
        <v>191</v>
      </c>
      <c r="B193" s="95" t="str">
        <f>VLOOKUP(A193,'מכרז- רפרנס מלא'!$A$4:$J$561,2,0)</f>
        <v>מוצרי חיבור והידוק</v>
      </c>
      <c r="C193" s="95" t="str">
        <f>VLOOKUP(A193,'מכרז- רפרנס מלא'!$A$4:$J$561,3,0)</f>
        <v>מוצרי הידוק</v>
      </c>
      <c r="D193" s="57" t="str">
        <f>VLOOKUP(A193,'מכרז- רפרנס מלא'!$A$4:$J$561,4,0)</f>
        <v>סיכות</v>
      </c>
      <c r="E193" s="57" t="str">
        <f>VLOOKUP(A193,'מכרז- רפרנס מלא'!$A$4:$J$561,6,0)</f>
        <v>סיכות חיבור 26/6 לשדכן קופסא 5000 יחידות</v>
      </c>
      <c r="F193" s="57" t="str">
        <f>VLOOKUP(A193,'מכרז- רפרנס מלא'!$A$4:$J$561,7,0)</f>
        <v>סיכות בגודל 26/6, עומק סיכה 6 מ"מ, מתאים לכל סוגי שדכנים המוגדרים 26/6, 5000 יחידות בקופסה.</v>
      </c>
      <c r="G193" s="57" t="str">
        <f>VLOOKUP(A193,'מכרז- רפרנס מלא'!$A$4:$J$561,8,0)</f>
        <v xml:space="preserve">מקס, רפיד, סאקס </v>
      </c>
      <c r="H193" s="57" t="str">
        <f>VLOOKUP(A193,'מכרז- רפרנס מלא'!$A$4:$J$561,9,0)</f>
        <v>קפ</v>
      </c>
      <c r="I193" s="150">
        <f>VLOOKUP(A193,'מכרז- רפרנס מלא'!$A$4:$J$561,5,0)</f>
        <v>6.6666666666666664E-4</v>
      </c>
      <c r="J193" s="297"/>
      <c r="K193" s="243"/>
      <c r="L193" s="244"/>
    </row>
    <row r="194" spans="1:12" ht="28.5" x14ac:dyDescent="0.2">
      <c r="A194" s="236">
        <v>192</v>
      </c>
      <c r="B194" s="95" t="str">
        <f>VLOOKUP(A194,'מכרז- רפרנס מלא'!$A$4:$J$561,2,0)</f>
        <v>מוצרי חיבור והידוק</v>
      </c>
      <c r="C194" s="95" t="str">
        <f>VLOOKUP(A194,'מכרז- רפרנס מלא'!$A$4:$J$561,3,0)</f>
        <v>מוצרי הידוק</v>
      </c>
      <c r="D194" s="57" t="str">
        <f>VLOOKUP(A194,'מכרז- רפרנס מלא'!$A$4:$J$561,4,0)</f>
        <v>סיכות</v>
      </c>
      <c r="E194" s="57" t="str">
        <f>VLOOKUP(A194,'מכרז- רפרנס מלא'!$A$4:$J$561,6,0)</f>
        <v>סיכות חיבור 10 לשדכן  קופסא 1000 יחידות</v>
      </c>
      <c r="F194" s="57" t="str">
        <f>VLOOKUP(A194,'מכרז- רפרנס מלא'!$A$4:$J$561,7,0)</f>
        <v>סיכות חיבור מתאימות לשדכנים שונים בגודל 10, 1000 יחידות בקופסה.</v>
      </c>
      <c r="G194" s="57" t="str">
        <f>VLOOKUP(A194,'מכרז- רפרנס מלא'!$A$4:$J$561,8,0)</f>
        <v xml:space="preserve">מקס, רפיד, סאקס </v>
      </c>
      <c r="H194" s="57" t="str">
        <f>VLOOKUP(A194,'מכרז- רפרנס מלא'!$A$4:$J$561,9,0)</f>
        <v>קפ</v>
      </c>
      <c r="I194" s="150">
        <f>VLOOKUP(A194,'מכרז- רפרנס מלא'!$A$4:$J$561,5,0)</f>
        <v>6.6666666666666664E-4</v>
      </c>
      <c r="J194" s="297"/>
      <c r="K194" s="243"/>
      <c r="L194" s="244"/>
    </row>
    <row r="195" spans="1:12" ht="28.5" x14ac:dyDescent="0.2">
      <c r="A195" s="236">
        <v>193</v>
      </c>
      <c r="B195" s="95" t="str">
        <f>VLOOKUP(A195,'מכרז- רפרנס מלא'!$A$4:$J$561,2,0)</f>
        <v>מוצרי חיבור והידוק</v>
      </c>
      <c r="C195" s="95" t="str">
        <f>VLOOKUP(A195,'מכרז- רפרנס מלא'!$A$4:$J$561,3,0)</f>
        <v>מוצרי הידוק</v>
      </c>
      <c r="D195" s="57" t="str">
        <f>VLOOKUP(A195,'מכרז- רפרנס מלא'!$A$4:$J$561,4,0)</f>
        <v>סיכות</v>
      </c>
      <c r="E195" s="57" t="str">
        <f>VLOOKUP(A195,'מכרז- רפרנס מלא'!$A$4:$J$561,6,0)</f>
        <v>סיכות חיבור 13/6 לאקדח סיכות קופסא 5000 יחידות</v>
      </c>
      <c r="F195" s="57" t="str">
        <f>VLOOKUP(A195,'מכרז- רפרנס מלא'!$A$4:$J$561,7,0)</f>
        <v>סיכות חיבור לאקדחי סיכות, גודל סיכה 13/6, 5000 יחידות בקופסה.</v>
      </c>
      <c r="G195" s="57" t="str">
        <f>VLOOKUP(A195,'מכרז- רפרנס מלא'!$A$4:$J$561,8,0)</f>
        <v xml:space="preserve">מקס, רפיד, סאקס </v>
      </c>
      <c r="H195" s="57" t="str">
        <f>VLOOKUP(A195,'מכרז- רפרנס מלא'!$A$4:$J$561,9,0)</f>
        <v>קפ</v>
      </c>
      <c r="I195" s="150">
        <f>VLOOKUP(A195,'מכרז- רפרנס מלא'!$A$4:$J$561,5,0)</f>
        <v>6.6666666666666664E-4</v>
      </c>
      <c r="J195" s="297"/>
      <c r="K195" s="243"/>
      <c r="L195" s="244"/>
    </row>
    <row r="196" spans="1:12" ht="28.5" x14ac:dyDescent="0.2">
      <c r="A196" s="236">
        <v>194</v>
      </c>
      <c r="B196" s="95" t="str">
        <f>VLOOKUP(A196,'מכרז- רפרנס מלא'!$A$4:$J$561,2,0)</f>
        <v>מוצרי חיבור והידוק</v>
      </c>
      <c r="C196" s="95" t="str">
        <f>VLOOKUP(A196,'מכרז- רפרנס מלא'!$A$4:$J$561,3,0)</f>
        <v>מוצרי הידוק</v>
      </c>
      <c r="D196" s="57" t="str">
        <f>VLOOKUP(A196,'מכרז- רפרנס מלא'!$A$4:$J$561,4,0)</f>
        <v>סיכות</v>
      </c>
      <c r="E196" s="57" t="str">
        <f>VLOOKUP(A196,'מכרז- רפרנס מלא'!$A$4:$J$561,6,0)</f>
        <v>סיכות  חיבור 13/8 לאקדח סיכות קופסא 5000 יחידות</v>
      </c>
      <c r="F196" s="57" t="str">
        <f>VLOOKUP(A196,'מכרז- רפרנס מלא'!$A$4:$J$561,7,0)</f>
        <v>סיכות חיבור לאקדחי סיכות, גודל סיכה 13/8, 5000 יחידות בקופסה.</v>
      </c>
      <c r="G196" s="57" t="str">
        <f>VLOOKUP(A196,'מכרז- רפרנס מלא'!$A$4:$J$561,8,0)</f>
        <v xml:space="preserve">מקס, רפיד, סאקס </v>
      </c>
      <c r="H196" s="57" t="str">
        <f>VLOOKUP(A196,'מכרז- רפרנס מלא'!$A$4:$J$561,9,0)</f>
        <v>קפ</v>
      </c>
      <c r="I196" s="150">
        <f>VLOOKUP(A196,'מכרז- רפרנס מלא'!$A$4:$J$561,5,0)</f>
        <v>6.6666666666666664E-4</v>
      </c>
      <c r="J196" s="297"/>
      <c r="K196" s="243"/>
      <c r="L196" s="244"/>
    </row>
    <row r="197" spans="1:12" ht="28.5" x14ac:dyDescent="0.2">
      <c r="A197" s="236">
        <v>195</v>
      </c>
      <c r="B197" s="95" t="str">
        <f>VLOOKUP(A197,'מכרז- רפרנס מלא'!$A$4:$J$561,2,0)</f>
        <v>מוצרי חיבור והידוק</v>
      </c>
      <c r="C197" s="95" t="str">
        <f>VLOOKUP(A197,'מכרז- רפרנס מלא'!$A$4:$J$561,3,0)</f>
        <v>מוצרי הידוק</v>
      </c>
      <c r="D197" s="57" t="str">
        <f>VLOOKUP(A197,'מכרז- רפרנס מלא'!$A$4:$J$561,4,0)</f>
        <v>סיכות</v>
      </c>
      <c r="E197" s="57" t="str">
        <f>VLOOKUP(A197,'מכרז- רפרנס מלא'!$A$4:$J$561,6,0)</f>
        <v>סיכות חיבור 13/10 לאקדח סיכות קופסא 5000 יחידות</v>
      </c>
      <c r="F197" s="57" t="str">
        <f>VLOOKUP(A197,'מכרז- רפרנס מלא'!$A$4:$J$561,7,0)</f>
        <v>סיכות חיבור לאקדחי סיכות, גודל סיכה 13/10, 5000 יחידות בקופסה.</v>
      </c>
      <c r="G197" s="57" t="str">
        <f>VLOOKUP(A197,'מכרז- רפרנס מלא'!$A$4:$J$561,8,0)</f>
        <v xml:space="preserve">מקס, רפיד, סאקס </v>
      </c>
      <c r="H197" s="57" t="str">
        <f>VLOOKUP(A197,'מכרז- רפרנס מלא'!$A$4:$J$561,9,0)</f>
        <v>קפ</v>
      </c>
      <c r="I197" s="150">
        <f>VLOOKUP(A197,'מכרז- רפרנס מלא'!$A$4:$J$561,5,0)</f>
        <v>6.6666666666666664E-4</v>
      </c>
      <c r="J197" s="297"/>
      <c r="K197" s="243"/>
      <c r="L197" s="244"/>
    </row>
    <row r="198" spans="1:12" ht="28.5" x14ac:dyDescent="0.2">
      <c r="A198" s="236">
        <v>196</v>
      </c>
      <c r="B198" s="95" t="str">
        <f>VLOOKUP(A198,'מכרז- רפרנס מלא'!$A$4:$J$561,2,0)</f>
        <v>מוצרי חיבור והידוק</v>
      </c>
      <c r="C198" s="95" t="str">
        <f>VLOOKUP(A198,'מכרז- רפרנס מלא'!$A$4:$J$561,3,0)</f>
        <v>מוצרי הידוק</v>
      </c>
      <c r="D198" s="57" t="str">
        <f>VLOOKUP(A198,'מכרז- רפרנס מלא'!$A$4:$J$561,4,0)</f>
        <v>סיכות</v>
      </c>
      <c r="E198" s="57" t="str">
        <f>VLOOKUP(A198,'מכרז- רפרנס מלא'!$A$4:$J$561,6,0)</f>
        <v>סיכות 50F מיועדות לשדכן חשמלי</v>
      </c>
      <c r="F198" s="57" t="str">
        <f>VLOOKUP(A198,'מכרז- רפרנס מלא'!$A$4:$J$561,7,0)</f>
        <v>סיכות חיבור לשדכן חשמלי, גודל סיכה 50F, 5000 יחידות בקופסה.</v>
      </c>
      <c r="G198" s="57" t="str">
        <f>VLOOKUP(A198,'מכרז- רפרנס מלא'!$A$4:$J$561,8,0)</f>
        <v xml:space="preserve">מקס, רפיד, סאקס </v>
      </c>
      <c r="H198" s="57" t="str">
        <f>VLOOKUP(A198,'מכרז- רפרנס מלא'!$A$4:$J$561,9,0)</f>
        <v>קפ</v>
      </c>
      <c r="I198" s="150">
        <f>VLOOKUP(A198,'מכרז- רפרנס מלא'!$A$4:$J$561,5,0)</f>
        <v>6.6666666666666664E-4</v>
      </c>
      <c r="J198" s="297"/>
      <c r="K198" s="243"/>
      <c r="L198" s="244"/>
    </row>
    <row r="199" spans="1:12" ht="42.75" x14ac:dyDescent="0.2">
      <c r="A199" s="236">
        <v>197</v>
      </c>
      <c r="B199" s="95" t="str">
        <f>VLOOKUP(A199,'מכרז- רפרנס מלא'!$A$4:$J$561,2,0)</f>
        <v>מוצרי חיבור והידוק</v>
      </c>
      <c r="C199" s="95" t="str">
        <f>VLOOKUP(A199,'מכרז- רפרנס מלא'!$A$4:$J$561,3,0)</f>
        <v>מוצרי הידוק</v>
      </c>
      <c r="D199" s="57" t="str">
        <f>VLOOKUP(A199,'מכרז- רפרנס מלא'!$A$4:$J$561,4,0)</f>
        <v>סיכות</v>
      </c>
      <c r="E199" s="57" t="str">
        <f>VLOOKUP(A199,'מכרז- רפרנס מלא'!$A$4:$J$561,6,0)</f>
        <v>סיכות משרד (סיכות ראש תפירה) ציפוי ניקל  אורך 30 מ"מ קופסא  במשקל 50 גר</v>
      </c>
      <c r="F199" s="57" t="str">
        <f>VLOOKUP(A199,'מכרז- רפרנס מלא'!$A$4:$J$561,7,0)</f>
        <v>סיכות לשימוש משרדי (סיכות ראש תפירה), ניקל, אורך 30 מ"מ, 50 גרם בקופסה</v>
      </c>
      <c r="G199" s="57" t="str">
        <f>VLOOKUP(A199,'מכרז- רפרנס מלא'!$A$4:$J$561,8,0)</f>
        <v xml:space="preserve">מקס, רפיד, סאקס </v>
      </c>
      <c r="H199" s="57" t="str">
        <f>VLOOKUP(A199,'מכרז- רפרנס מלא'!$A$4:$J$561,9,0)</f>
        <v>קפ</v>
      </c>
      <c r="I199" s="150">
        <f>VLOOKUP(A199,'מכרז- רפרנס מלא'!$A$4:$J$561,5,0)</f>
        <v>6.6666666666666664E-4</v>
      </c>
      <c r="J199" s="297"/>
      <c r="K199" s="243"/>
      <c r="L199" s="244"/>
    </row>
    <row r="200" spans="1:12" ht="28.5" x14ac:dyDescent="0.2">
      <c r="A200" s="236">
        <v>198</v>
      </c>
      <c r="B200" s="95" t="str">
        <f>VLOOKUP(A200,'מכרז- רפרנס מלא'!$A$4:$J$561,2,0)</f>
        <v>מוצרי חיבור והידוק</v>
      </c>
      <c r="C200" s="95" t="str">
        <f>VLOOKUP(A200,'מכרז- רפרנס מלא'!$A$4:$J$561,3,0)</f>
        <v>מוצרי הידוק</v>
      </c>
      <c r="D200" s="57" t="str">
        <f>VLOOKUP(A200,'מכרז- רפרנס מלא'!$A$4:$J$561,4,0)</f>
        <v>סיכות</v>
      </c>
      <c r="E200" s="57" t="str">
        <f>VLOOKUP(A200,'מכרז- רפרנס מלא'!$A$4:$J$561,6,0)</f>
        <v>סיכות עם ראש צבעוני ללוח שעם 50 יחידות בקופסה</v>
      </c>
      <c r="F200" s="57" t="str">
        <f>VLOOKUP(A200,'מכרז- רפרנס מלא'!$A$4:$J$561,7,0)</f>
        <v>סיכות לנעיצה בלוח שעם, ראש פלסטיק גדול, 50 יחידות בקופסה, מבחר צבעים</v>
      </c>
      <c r="G200" s="57">
        <f>VLOOKUP(A200,'מכרז- רפרנס מלא'!$A$4:$J$561,8,0)</f>
        <v>0</v>
      </c>
      <c r="H200" s="57" t="str">
        <f>VLOOKUP(A200,'מכרז- רפרנס מלא'!$A$4:$J$561,9,0)</f>
        <v>קפ</v>
      </c>
      <c r="I200" s="150">
        <f>VLOOKUP(A200,'מכרז- רפרנס מלא'!$A$4:$J$561,5,0)</f>
        <v>6.6666666666666664E-4</v>
      </c>
      <c r="J200" s="297"/>
      <c r="K200" s="243"/>
      <c r="L200" s="244"/>
    </row>
    <row r="201" spans="1:12" ht="28.5" x14ac:dyDescent="0.2">
      <c r="A201" s="236">
        <v>199</v>
      </c>
      <c r="B201" s="95" t="str">
        <f>VLOOKUP(A201,'מכרז- רפרנס מלא'!$A$4:$J$561,2,0)</f>
        <v>מוצרי חיבור והידוק</v>
      </c>
      <c r="C201" s="95" t="str">
        <f>VLOOKUP(A201,'מכרז- רפרנס מלא'!$A$4:$J$561,3,0)</f>
        <v>מוצרי הידוק</v>
      </c>
      <c r="D201" s="57" t="str">
        <f>VLOOKUP(A201,'מכרז- רפרנס מלא'!$A$4:$J$561,4,0)</f>
        <v>סיכות</v>
      </c>
      <c r="E201" s="57" t="str">
        <f>VLOOKUP(A201,'מכרז- רפרנס מלא'!$A$4:$J$561,6,0)</f>
        <v>קופסת נעצים  מס" 2 ראש סגור 100 יח</v>
      </c>
      <c r="F201" s="57" t="str">
        <f>VLOOKUP(A201,'מכרז- רפרנס מלא'!$A$4:$J$561,7,0)</f>
        <v>נעצים ממתכת, מס' 2 ראש סגור, 100 יחידות בקופסה</v>
      </c>
      <c r="G201" s="57">
        <f>VLOOKUP(A201,'מכרז- רפרנס מלא'!$A$4:$J$561,8,0)</f>
        <v>0</v>
      </c>
      <c r="H201" s="57" t="str">
        <f>VLOOKUP(A201,'מכרז- רפרנס מלא'!$A$4:$J$561,9,0)</f>
        <v>קפ</v>
      </c>
      <c r="I201" s="150">
        <f>VLOOKUP(A201,'מכרז- רפרנס מלא'!$A$4:$J$561,5,0)</f>
        <v>6.6666666666666664E-4</v>
      </c>
      <c r="J201" s="297"/>
      <c r="K201" s="243"/>
      <c r="L201" s="244"/>
    </row>
    <row r="202" spans="1:12" ht="28.5" x14ac:dyDescent="0.2">
      <c r="A202" s="236">
        <v>200</v>
      </c>
      <c r="B202" s="95" t="str">
        <f>VLOOKUP(A202,'מכרז- רפרנס מלא'!$A$4:$J$561,2,0)</f>
        <v>מוצרי חיבור והידוק</v>
      </c>
      <c r="C202" s="95" t="str">
        <f>VLOOKUP(A202,'מכרז- רפרנס מלא'!$A$4:$J$561,3,0)</f>
        <v>מוצרי הידוק</v>
      </c>
      <c r="D202" s="57" t="str">
        <f>VLOOKUP(A202,'מכרז- רפרנס מלא'!$A$4:$J$561,4,0)</f>
        <v>שדכנים</v>
      </c>
      <c r="E202" s="57" t="str">
        <f>VLOOKUP(A202,'מכרז- רפרנס מלא'!$A$4:$J$561,6,0)</f>
        <v>שדכן 50 דף לסיכות 26/6</v>
      </c>
      <c r="F202" s="57" t="str">
        <f>VLOOKUP(A202,'מכרז- רפרנס מלא'!$A$4:$J$561,7,0)</f>
        <v>שדכן 50 דף לסיכות 26/6</v>
      </c>
      <c r="G202" s="57" t="str">
        <f>VLOOKUP(A202,'מכרז- רפרנס מלא'!$A$4:$J$561,8,0)</f>
        <v xml:space="preserve">מקס, רפיד, סאקס </v>
      </c>
      <c r="H202" s="57" t="str">
        <f>VLOOKUP(A202,'מכרז- רפרנס מלא'!$A$4:$J$561,9,0)</f>
        <v>יח'</v>
      </c>
      <c r="I202" s="150">
        <f>VLOOKUP(A202,'מכרז- רפרנס מלא'!$A$4:$J$561,5,0)</f>
        <v>2.8071428571428574E-3</v>
      </c>
      <c r="J202" s="297"/>
      <c r="K202" s="243"/>
      <c r="L202" s="244"/>
    </row>
    <row r="203" spans="1:12" ht="28.5" x14ac:dyDescent="0.2">
      <c r="A203" s="236">
        <v>201</v>
      </c>
      <c r="B203" s="95" t="str">
        <f>VLOOKUP(A203,'מכרז- רפרנס מלא'!$A$4:$J$561,2,0)</f>
        <v>מוצרי חיבור והידוק</v>
      </c>
      <c r="C203" s="95" t="str">
        <f>VLOOKUP(A203,'מכרז- רפרנס מלא'!$A$4:$J$561,3,0)</f>
        <v>מוצרי הידוק</v>
      </c>
      <c r="D203" s="57" t="str">
        <f>VLOOKUP(A203,'מכרז- רפרנס מלא'!$A$4:$J$561,4,0)</f>
        <v>שדכנים</v>
      </c>
      <c r="E203" s="57" t="str">
        <f>VLOOKUP(A203,'מכרז- רפרנס מלא'!$A$4:$J$561,6,0)</f>
        <v>שדכן הידוק שטוח ל 50 דף לסיכות 26/6</v>
      </c>
      <c r="F203" s="57" t="str">
        <f>VLOOKUP(A203,'מכרז- רפרנס מלא'!$A$4:$J$561,7,0)</f>
        <v>שדכן הידוק שטוח ל 50 דף לסיכות 26/6</v>
      </c>
      <c r="G203" s="57" t="str">
        <f>VLOOKUP(A203,'מכרז- רפרנס מלא'!$A$4:$J$561,8,0)</f>
        <v xml:space="preserve">מקס, רפיד, סאקס </v>
      </c>
      <c r="H203" s="57" t="str">
        <f>VLOOKUP(A203,'מכרז- רפרנס מלא'!$A$4:$J$561,9,0)</f>
        <v>יח'</v>
      </c>
      <c r="I203" s="150">
        <f>VLOOKUP(A203,'מכרז- רפרנס מלא'!$A$4:$J$561,5,0)</f>
        <v>2.8071428571428574E-3</v>
      </c>
      <c r="J203" s="297"/>
      <c r="K203" s="243"/>
      <c r="L203" s="244"/>
    </row>
    <row r="204" spans="1:12" ht="28.5" x14ac:dyDescent="0.2">
      <c r="A204" s="236">
        <v>202</v>
      </c>
      <c r="B204" s="95" t="str">
        <f>VLOOKUP(A204,'מכרז- רפרנס מלא'!$A$4:$J$561,2,0)</f>
        <v>מוצרי חיבור והידוק</v>
      </c>
      <c r="C204" s="95" t="str">
        <f>VLOOKUP(A204,'מכרז- רפרנס מלא'!$A$4:$J$561,3,0)</f>
        <v>מוצרי הידוק</v>
      </c>
      <c r="D204" s="57" t="str">
        <f>VLOOKUP(A204,'מכרז- רפרנס מלא'!$A$4:$J$561,4,0)</f>
        <v>שדכנים</v>
      </c>
      <c r="E204" s="57" t="str">
        <f>VLOOKUP(A204,'מכרז- רפרנס מלא'!$A$4:$J$561,6,0)</f>
        <v>שדכן ל-110 דף 9 סיכות 9/8-10-12-14</v>
      </c>
      <c r="F204" s="57" t="str">
        <f>VLOOKUP(A204,'מכרז- רפרנס מלא'!$A$4:$J$561,7,0)</f>
        <v>שדכן ל-110 דף 9 סיכות 9/8-10-12-14</v>
      </c>
      <c r="G204" s="57" t="str">
        <f>VLOOKUP(A204,'מכרז- רפרנס מלא'!$A$4:$J$561,8,0)</f>
        <v xml:space="preserve">מקס, רפיד, סאקס </v>
      </c>
      <c r="H204" s="57" t="str">
        <f>VLOOKUP(A204,'מכרז- רפרנס מלא'!$A$4:$J$561,9,0)</f>
        <v>יח'</v>
      </c>
      <c r="I204" s="150">
        <f>VLOOKUP(A204,'מכרז- רפרנס מלא'!$A$4:$J$561,5,0)</f>
        <v>2.8071428571428574E-3</v>
      </c>
      <c r="J204" s="297"/>
      <c r="K204" s="243"/>
      <c r="L204" s="244"/>
    </row>
    <row r="205" spans="1:12" ht="114" x14ac:dyDescent="0.2">
      <c r="A205" s="236">
        <v>203</v>
      </c>
      <c r="B205" s="95" t="str">
        <f>VLOOKUP(A205,'מכרז- רפרנס מלא'!$A$4:$J$561,2,0)</f>
        <v>מוצרי חיבור והידוק</v>
      </c>
      <c r="C205" s="95" t="str">
        <f>VLOOKUP(A205,'מכרז- רפרנס מלא'!$A$4:$J$561,3,0)</f>
        <v>מוצרי הידוק</v>
      </c>
      <c r="D205" s="57" t="str">
        <f>VLOOKUP(A205,'מכרז- רפרנס מלא'!$A$4:$J$561,4,0)</f>
        <v>שדכנים</v>
      </c>
      <c r="E205" s="57" t="str">
        <f>VLOOKUP(A205,'מכרז- רפרנס מלא'!$A$4:$J$561,6,0)</f>
        <v>שדכן חשמלי עד 70 דף</v>
      </c>
      <c r="F205" s="57" t="str">
        <f>VLOOKUP(A205,'מכרז- רפרנס מלא'!$A$4:$J$561,7,0)</f>
        <v>שדכן חשמלי עד 70 דף שדכן סיכות חשמלי קומפקטי משרדי,  לחיבור והידוק עד 70 דפים.  בלחיצה ללא מאמץ.ניתן לקבוע את עומק ביצוע השידוך מנגנון נוח לחילוץ סיכות תקועות משדך עד 70 דף 80 גרם , שידוך מהיר , חיישן המפעיל את השדכן עם הכנסת הדפים , מחסנית סיכות ענקית של 5000 סיכות</v>
      </c>
      <c r="G205" s="57" t="str">
        <f>VLOOKUP(A205,'מכרז- רפרנס מלא'!$A$4:$J$561,8,0)</f>
        <v xml:space="preserve">מקס, רפיד, סאקס </v>
      </c>
      <c r="H205" s="57" t="str">
        <f>VLOOKUP(A205,'מכרז- רפרנס מלא'!$A$4:$J$561,9,0)</f>
        <v>יח'</v>
      </c>
      <c r="I205" s="150">
        <f>VLOOKUP(A205,'מכרז- רפרנס מלא'!$A$4:$J$561,5,0)</f>
        <v>2.8071428571428574E-3</v>
      </c>
      <c r="J205" s="297"/>
      <c r="K205" s="243"/>
      <c r="L205" s="244"/>
    </row>
    <row r="206" spans="1:12" ht="28.5" x14ac:dyDescent="0.2">
      <c r="A206" s="236">
        <v>204</v>
      </c>
      <c r="B206" s="95" t="str">
        <f>VLOOKUP(A206,'מכרז- רפרנס מלא'!$A$4:$J$561,2,0)</f>
        <v>מוצרי חיבור והידוק</v>
      </c>
      <c r="C206" s="95" t="str">
        <f>VLOOKUP(A206,'מכרז- רפרנס מלא'!$A$4:$J$561,3,0)</f>
        <v>מוצרי הידוק</v>
      </c>
      <c r="D206" s="57" t="str">
        <f>VLOOKUP(A206,'מכרז- רפרנס מלא'!$A$4:$J$561,4,0)</f>
        <v>שדכנים</v>
      </c>
      <c r="E206" s="57" t="str">
        <f>VLOOKUP(A206,'מכרז- רפרנס מלא'!$A$4:$J$561,6,0)</f>
        <v>סיכות חיבור לשדכן חשמלי עד 70 דף</v>
      </c>
      <c r="F206" s="57" t="str">
        <f>VLOOKUP(A206,'מכרז- רפרנס מלא'!$A$4:$J$561,7,0)</f>
        <v>סיכות חיבור לשדכן חשמלי עד 70 דף, המוצע במכרז</v>
      </c>
      <c r="G206" s="57" t="str">
        <f>VLOOKUP(A206,'מכרז- רפרנס מלא'!$A$4:$J$561,8,0)</f>
        <v xml:space="preserve">מקס, רפיד, סאקס </v>
      </c>
      <c r="H206" s="57" t="str">
        <f>VLOOKUP(A206,'מכרז- רפרנס מלא'!$A$4:$J$561,9,0)</f>
        <v>קפ'</v>
      </c>
      <c r="I206" s="150">
        <f>VLOOKUP(A206,'מכרז- רפרנס מלא'!$A$4:$J$561,5,0)</f>
        <v>2.8071428571428574E-3</v>
      </c>
      <c r="J206" s="297"/>
      <c r="K206" s="243"/>
      <c r="L206" s="244"/>
    </row>
    <row r="207" spans="1:12" ht="28.5" x14ac:dyDescent="0.2">
      <c r="A207" s="236">
        <v>205</v>
      </c>
      <c r="B207" s="95" t="str">
        <f>VLOOKUP(A207,'מכרז- רפרנס מלא'!$A$4:$J$561,2,0)</f>
        <v>מוצרי חיבור והידוק</v>
      </c>
      <c r="C207" s="95" t="str">
        <f>VLOOKUP(A207,'מכרז- רפרנס מלא'!$A$4:$J$561,3,0)</f>
        <v>מוצרי הידוק</v>
      </c>
      <c r="D207" s="57" t="str">
        <f>VLOOKUP(A207,'מכרז- רפרנס מלא'!$A$4:$J$561,4,0)</f>
        <v>שדכנים</v>
      </c>
      <c r="E207" s="57" t="str">
        <f>VLOOKUP(A207,'מכרז- רפרנס מלא'!$A$4:$J$561,6,0)</f>
        <v>סיכות חיבור מקס 70FE לשדכן חשמלי מקס FE70</v>
      </c>
      <c r="F207" s="57" t="str">
        <f>VLOOKUP(A207,'מכרז- רפרנס מלא'!$A$4:$J$561,7,0)</f>
        <v>סיכות חיבור מקס 70FE לשדכן חשמלי מקס FE70</v>
      </c>
      <c r="G207" s="57" t="str">
        <f>VLOOKUP(A207,'מכרז- רפרנס מלא'!$A$4:$J$561,8,0)</f>
        <v>מקס</v>
      </c>
      <c r="H207" s="57" t="str">
        <f>VLOOKUP(A207,'מכרז- רפרנס מלא'!$A$4:$J$561,9,0)</f>
        <v>קפ'</v>
      </c>
      <c r="I207" s="150">
        <f>VLOOKUP(A207,'מכרז- רפרנס מלא'!$A$4:$J$561,5,0)</f>
        <v>2.8071428571428574E-3</v>
      </c>
      <c r="J207" s="297"/>
      <c r="K207" s="243"/>
      <c r="L207" s="244"/>
    </row>
    <row r="208" spans="1:12" ht="28.5" x14ac:dyDescent="0.2">
      <c r="A208" s="236">
        <v>206</v>
      </c>
      <c r="B208" s="95" t="str">
        <f>VLOOKUP(A208,'מכרז- רפרנס מלא'!$A$4:$J$561,2,0)</f>
        <v>מוצרי חיבור והידוק</v>
      </c>
      <c r="C208" s="95" t="str">
        <f>VLOOKUP(A208,'מכרז- רפרנס מלא'!$A$4:$J$561,3,0)</f>
        <v>מוצרי הידוק</v>
      </c>
      <c r="D208" s="57" t="str">
        <f>VLOOKUP(A208,'מכרז- רפרנס מלא'!$A$4:$J$561,4,0)</f>
        <v>שדכנים</v>
      </c>
      <c r="E208" s="57" t="str">
        <f>VLOOKUP(A208,'מכרז- רפרנס מלא'!$A$4:$J$561,6,0)</f>
        <v>סיכות חיבור לשדכן רפיד 50/80</v>
      </c>
      <c r="F208" s="57" t="str">
        <f>VLOOKUP(A208,'מכרז- רפרנס מלא'!$A$4:$J$561,7,0)</f>
        <v>סיכות חיבור לשדכן רפיד 50/80 קסטה של 5000 יח'</v>
      </c>
      <c r="G208" s="57" t="str">
        <f>VLOOKUP(A208,'מכרז- רפרנס מלא'!$A$4:$J$561,8,0)</f>
        <v>רפיד</v>
      </c>
      <c r="H208" s="57" t="str">
        <f>VLOOKUP(A208,'מכרז- רפרנס מלא'!$A$4:$J$561,9,0)</f>
        <v>קפ'</v>
      </c>
      <c r="I208" s="150">
        <f>VLOOKUP(A208,'מכרז- רפרנס מלא'!$A$4:$J$561,5,0)</f>
        <v>2.8071428571428574E-3</v>
      </c>
      <c r="J208" s="297"/>
      <c r="K208" s="243"/>
      <c r="L208" s="244"/>
    </row>
    <row r="209" spans="1:12" ht="28.5" x14ac:dyDescent="0.2">
      <c r="A209" s="236">
        <v>207</v>
      </c>
      <c r="B209" s="95" t="str">
        <f>VLOOKUP(A209,'מכרז- רפרנס מלא'!$A$4:$J$561,2,0)</f>
        <v>מוצרי חיבור והידוק</v>
      </c>
      <c r="C209" s="95" t="str">
        <f>VLOOKUP(A209,'מכרז- רפרנס מלא'!$A$4:$J$561,3,0)</f>
        <v>מוצרי הידוק</v>
      </c>
      <c r="D209" s="57" t="str">
        <f>VLOOKUP(A209,'מכרז- רפרנס מלא'!$A$4:$J$561,4,0)</f>
        <v>שדכנים</v>
      </c>
      <c r="E209" s="57" t="str">
        <f>VLOOKUP(A209,'מכרז- רפרנס מלא'!$A$4:$J$561,6,0)</f>
        <v>סיכות חיבור לשדכן  מסוג MAX HP – 88</v>
      </c>
      <c r="F209" s="57" t="str">
        <f>VLOOKUP(A209,'מכרז- רפרנס מלא'!$A$4:$J$561,7,0)</f>
        <v>סיכות חבור מקס 2115 תואם BOSTITCH B8</v>
      </c>
      <c r="G209" s="57">
        <f>VLOOKUP(A209,'מכרז- רפרנס מלא'!$A$4:$J$561,8,0)</f>
        <v>0</v>
      </c>
      <c r="H209" s="57" t="str">
        <f>VLOOKUP(A209,'מכרז- רפרנס מלא'!$A$4:$J$561,9,0)</f>
        <v>קפ'</v>
      </c>
      <c r="I209" s="150">
        <f>VLOOKUP(A209,'מכרז- רפרנס מלא'!$A$4:$J$561,5,0)</f>
        <v>2.8071428571428574E-3</v>
      </c>
      <c r="J209" s="297"/>
      <c r="K209" s="243"/>
      <c r="L209" s="244"/>
    </row>
    <row r="210" spans="1:12" ht="42.75" x14ac:dyDescent="0.2">
      <c r="A210" s="236">
        <v>208</v>
      </c>
      <c r="B210" s="95" t="str">
        <f>VLOOKUP(A210,'מכרז- רפרנס מלא'!$A$4:$J$561,2,0)</f>
        <v>מוצרי חיבור והידוק</v>
      </c>
      <c r="C210" s="95" t="str">
        <f>VLOOKUP(A210,'מכרז- רפרנס מלא'!$A$4:$J$561,3,0)</f>
        <v>מוצרי הידוק</v>
      </c>
      <c r="D210" s="57" t="str">
        <f>VLOOKUP(A210,'מכרז- רפרנס מלא'!$A$4:$J$561,4,0)</f>
        <v>שדכנים</v>
      </c>
      <c r="E210" s="57" t="str">
        <f>VLOOKUP(A210,'מכרז- רפרנס מלא'!$A$4:$J$561,6,0)</f>
        <v xml:space="preserve">אקדח סיכות  </v>
      </c>
      <c r="F210" s="57" t="str">
        <f>VLOOKUP(A210,'מכרז- רפרנס מלא'!$A$4:$J$561,7,0)</f>
        <v>אקדח לנעיצת סיכות על עץ, גבס, לוחות נעיצה. גוף מתכת, ציפוי ניקל, עומק נעיצה מקסימלי 8 מ"מ.</v>
      </c>
      <c r="G210" s="57" t="str">
        <f>VLOOKUP(A210,'מכרז- רפרנס מלא'!$A$4:$J$561,8,0)</f>
        <v xml:space="preserve">מקס, רפיד, סאקס </v>
      </c>
      <c r="H210" s="57" t="str">
        <f>VLOOKUP(A210,'מכרז- רפרנס מלא'!$A$4:$J$561,9,0)</f>
        <v>יח</v>
      </c>
      <c r="I210" s="150">
        <f>VLOOKUP(A210,'מכרז- רפרנס מלא'!$A$4:$J$561,5,0)</f>
        <v>2.8071428571428574E-3</v>
      </c>
      <c r="J210" s="297"/>
      <c r="K210" s="243"/>
      <c r="L210" s="244"/>
    </row>
    <row r="211" spans="1:12" ht="42.75" x14ac:dyDescent="0.2">
      <c r="A211" s="236">
        <v>209</v>
      </c>
      <c r="B211" s="95" t="str">
        <f>VLOOKUP(A211,'מכרז- רפרנס מלא'!$A$4:$J$561,2,0)</f>
        <v>מוצרי חיבור והידוק</v>
      </c>
      <c r="C211" s="95" t="str">
        <f>VLOOKUP(A211,'מכרז- רפרנס מלא'!$A$4:$J$561,3,0)</f>
        <v>מוצרי הידוק</v>
      </c>
      <c r="D211" s="57" t="str">
        <f>VLOOKUP(A211,'מכרז- רפרנס מלא'!$A$4:$J$561,4,0)</f>
        <v>שדכנים</v>
      </c>
      <c r="E211" s="57" t="str">
        <f>VLOOKUP(A211,'מכרז- רפרנס מלא'!$A$4:$J$561,6,0)</f>
        <v>אקדח סיכות 33</v>
      </c>
      <c r="F211" s="57" t="str">
        <f>VLOOKUP(A211,'מכרז- רפרנס מלא'!$A$4:$J$561,7,0)</f>
        <v>אקדח לנעיצת סיכות על עץ, גבס, לוחות נעיצה. גוף מתכת, ציפוי ניקל, עומק נעיצה מקסימלי 14 מ"מ.</v>
      </c>
      <c r="G211" s="57" t="str">
        <f>VLOOKUP(A211,'מכרז- רפרנס מלא'!$A$4:$J$561,8,0)</f>
        <v xml:space="preserve">מקס, רפיד, סאקס </v>
      </c>
      <c r="H211" s="57" t="str">
        <f>VLOOKUP(A211,'מכרז- רפרנס מלא'!$A$4:$J$561,9,0)</f>
        <v>יח</v>
      </c>
      <c r="I211" s="150">
        <f>VLOOKUP(A211,'מכרז- רפרנס מלא'!$A$4:$J$561,5,0)</f>
        <v>2.8071428571428574E-3</v>
      </c>
      <c r="J211" s="297"/>
      <c r="K211" s="243"/>
      <c r="L211" s="244"/>
    </row>
    <row r="212" spans="1:12" ht="28.5" x14ac:dyDescent="0.2">
      <c r="A212" s="236">
        <v>210</v>
      </c>
      <c r="B212" s="95" t="str">
        <f>VLOOKUP(A212,'מכרז- רפרנס מלא'!$A$4:$J$561,2,0)</f>
        <v>מוצרי חיבור והידוק</v>
      </c>
      <c r="C212" s="95" t="str">
        <f>VLOOKUP(A212,'מכרז- רפרנס מלא'!$A$4:$J$561,3,0)</f>
        <v>מוצרי הידוק</v>
      </c>
      <c r="D212" s="57" t="str">
        <f>VLOOKUP(A212,'מכרז- רפרנס מלא'!$A$4:$J$561,4,0)</f>
        <v>שדכנים</v>
      </c>
      <c r="E212" s="57" t="str">
        <f>VLOOKUP(A212,'מכרז- רפרנס מלא'!$A$4:$J$561,6,0)</f>
        <v>אקדח סיכות R34</v>
      </c>
      <c r="F212" s="57" t="str">
        <f>VLOOKUP(A212,'מכרז- רפרנס מלא'!$A$4:$J$561,7,0)</f>
        <v>אקדח סיכות R34</v>
      </c>
      <c r="G212" s="57" t="str">
        <f>VLOOKUP(A212,'מכרז- רפרנס מלא'!$A$4:$J$561,8,0)</f>
        <v>רפיד</v>
      </c>
      <c r="H212" s="57">
        <f>VLOOKUP(A212,'מכרז- רפרנס מלא'!$A$4:$J$561,9,0)</f>
        <v>0</v>
      </c>
      <c r="I212" s="150">
        <f>VLOOKUP(A212,'מכרז- רפרנס מלא'!$A$4:$J$561,5,0)</f>
        <v>2.8071428571428574E-3</v>
      </c>
      <c r="J212" s="297"/>
      <c r="K212" s="243"/>
      <c r="L212" s="244"/>
    </row>
    <row r="213" spans="1:12" ht="28.5" x14ac:dyDescent="0.2">
      <c r="A213" s="236">
        <v>211</v>
      </c>
      <c r="B213" s="95" t="str">
        <f>VLOOKUP(A213,'מכרז- רפרנס מלא'!$A$4:$J$561,2,0)</f>
        <v>מוצרי חיבור והידוק</v>
      </c>
      <c r="C213" s="95" t="str">
        <f>VLOOKUP(A213,'מכרז- רפרנס מלא'!$A$4:$J$561,3,0)</f>
        <v>מוצרי הידוק</v>
      </c>
      <c r="D213" s="57" t="str">
        <f>VLOOKUP(A213,'מכרז- רפרנס מלא'!$A$4:$J$561,4,0)</f>
        <v>שדכנים</v>
      </c>
      <c r="E213" s="57" t="str">
        <f>VLOOKUP(A213,'מכרז- רפרנס מלא'!$A$4:$J$561,6,0)</f>
        <v>שדכן -מס 10</v>
      </c>
      <c r="F213" s="57" t="str">
        <f>VLOOKUP(A213,'מכרז- רפרנס מלא'!$A$4:$J$561,7,0)</f>
        <v>שדכן המתאים ל 10 דפים, מתאים לסיכות מספר 10, גוף מתכת.</v>
      </c>
      <c r="G213" s="57" t="str">
        <f>VLOOKUP(A213,'מכרז- רפרנס מלא'!$A$4:$J$561,8,0)</f>
        <v xml:space="preserve">מקס, רפיד, סאקס </v>
      </c>
      <c r="H213" s="57" t="str">
        <f>VLOOKUP(A213,'מכרז- רפרנס מלא'!$A$4:$J$561,9,0)</f>
        <v>יח</v>
      </c>
      <c r="I213" s="150">
        <f>VLOOKUP(A213,'מכרז- רפרנס מלא'!$A$4:$J$561,5,0)</f>
        <v>2.8071428571428574E-3</v>
      </c>
      <c r="J213" s="297"/>
      <c r="K213" s="243"/>
      <c r="L213" s="244"/>
    </row>
    <row r="214" spans="1:12" ht="28.5" x14ac:dyDescent="0.2">
      <c r="A214" s="236">
        <v>212</v>
      </c>
      <c r="B214" s="95" t="str">
        <f>VLOOKUP(A214,'מכרז- רפרנס מלא'!$A$4:$J$561,2,0)</f>
        <v>מוצרי חיבור והידוק</v>
      </c>
      <c r="C214" s="95" t="str">
        <f>VLOOKUP(A214,'מכרז- רפרנס מלא'!$A$4:$J$561,3,0)</f>
        <v>מוצרי הידוק</v>
      </c>
      <c r="D214" s="57" t="str">
        <f>VLOOKUP(A214,'מכרז- רפרנס מלא'!$A$4:$J$561,4,0)</f>
        <v>שדכנים</v>
      </c>
      <c r="E214" s="57" t="str">
        <f>VLOOKUP(A214,'מכרז- רפרנס מלא'!$A$4:$J$561,6,0)</f>
        <v>שדכן בינוני מתאים ל20 דף</v>
      </c>
      <c r="F214" s="57" t="str">
        <f>VLOOKUP(A214,'מכרז- רפרנס מלא'!$A$4:$J$561,7,0)</f>
        <v>שדכן המתאים לסיכות 26/6, שידוך עד 20 דף, מנגנון מתכת, גוף פלסטיק.</v>
      </c>
      <c r="G214" s="57" t="str">
        <f>VLOOKUP(A214,'מכרז- רפרנס מלא'!$A$4:$J$561,8,0)</f>
        <v xml:space="preserve">מקס, רפיד, סאקס </v>
      </c>
      <c r="H214" s="57" t="str">
        <f>VLOOKUP(A214,'מכרז- רפרנס מלא'!$A$4:$J$561,9,0)</f>
        <v>יח</v>
      </c>
      <c r="I214" s="150">
        <f>VLOOKUP(A214,'מכרז- רפרנס מלא'!$A$4:$J$561,5,0)</f>
        <v>2.8071428571428574E-3</v>
      </c>
      <c r="J214" s="297"/>
      <c r="K214" s="243"/>
      <c r="L214" s="244"/>
    </row>
    <row r="215" spans="1:12" ht="28.5" x14ac:dyDescent="0.2">
      <c r="A215" s="236">
        <v>213</v>
      </c>
      <c r="B215" s="95" t="str">
        <f>VLOOKUP(A215,'מכרז- רפרנס מלא'!$A$4:$J$561,2,0)</f>
        <v>מוצרי חיבור והידוק</v>
      </c>
      <c r="C215" s="95" t="str">
        <f>VLOOKUP(A215,'מכרז- רפרנס מלא'!$A$4:$J$561,3,0)</f>
        <v>מוצרי הידוק</v>
      </c>
      <c r="D215" s="57" t="str">
        <f>VLOOKUP(A215,'מכרז- רפרנס מלא'!$A$4:$J$561,4,0)</f>
        <v>שדכנים</v>
      </c>
      <c r="E215" s="57" t="str">
        <f>VLOOKUP(A215,'מכרז- רפרנס מלא'!$A$4:$J$561,6,0)</f>
        <v>שדכן גדול עד 140 דף</v>
      </c>
      <c r="F215" s="57" t="str">
        <f>VLOOKUP(A215,'מכרז- רפרנס מלא'!$A$4:$J$561,7,0)</f>
        <v>מתאים לשידוך של עד 140 דף, מתאים לסיכות 23/15, 23/13, 23/10, 23/8, 23/6.</v>
      </c>
      <c r="G215" s="57" t="str">
        <f>VLOOKUP(A215,'מכרז- רפרנס מלא'!$A$4:$J$561,8,0)</f>
        <v xml:space="preserve">מקס, רפיד, סאקס </v>
      </c>
      <c r="H215" s="57" t="str">
        <f>VLOOKUP(A215,'מכרז- רפרנס מלא'!$A$4:$J$561,9,0)</f>
        <v>יח</v>
      </c>
      <c r="I215" s="150">
        <f>VLOOKUP(A215,'מכרז- רפרנס מלא'!$A$4:$J$561,5,0)</f>
        <v>2.8071428571428574E-3</v>
      </c>
      <c r="J215" s="297"/>
      <c r="K215" s="243"/>
      <c r="L215" s="244"/>
    </row>
    <row r="216" spans="1:12" ht="42.75" x14ac:dyDescent="0.2">
      <c r="A216" s="236">
        <v>214</v>
      </c>
      <c r="B216" s="95" t="str">
        <f>VLOOKUP(A216,'מכרז- רפרנס מלא'!$A$4:$J$561,2,0)</f>
        <v>מוצרי נייר, לוחות ושקפים</v>
      </c>
      <c r="C216" s="95" t="str">
        <f>VLOOKUP(A216,'מכרז- רפרנס מלא'!$A$4:$J$561,3,0)</f>
        <v>נייר מיוחד, מדבקות ושקפים</v>
      </c>
      <c r="D216" s="57" t="str">
        <f>VLOOKUP(A216,'מכרז- רפרנס מלא'!$A$4:$J$561,4,0)</f>
        <v>גלילי נייר</v>
      </c>
      <c r="E216" s="57" t="str">
        <f>VLOOKUP(A216,'מכרז- רפרנס מלא'!$A$4:$J$561,6,0)</f>
        <v>גליל נייר למכונת חישוב, רוחב 57 מ"מ, אורך 40 מטר 10 יח' בחבילה</v>
      </c>
      <c r="F216" s="57" t="str">
        <f>VLOOKUP(A216,'מכרז- רפרנס מלא'!$A$4:$J$561,7,0)</f>
        <v>גליל נייר למכונת חישוב, רוחב 57 מ"מ, אורך 40 מטר, מתאים למכונות חישוב.10יח' בחבילה</v>
      </c>
      <c r="G216" s="57">
        <f>VLOOKUP(A216,'מכרז- רפרנס מלא'!$A$4:$J$561,8,0)</f>
        <v>0</v>
      </c>
      <c r="H216" s="57" t="str">
        <f>VLOOKUP(A216,'מכרז- רפרנס מלא'!$A$4:$J$561,9,0)</f>
        <v>סט</v>
      </c>
      <c r="I216" s="150">
        <f>VLOOKUP(A216,'מכרז- רפרנס מלא'!$A$4:$J$561,5,0)</f>
        <v>2.1000000000000003E-3</v>
      </c>
      <c r="J216" s="297"/>
      <c r="K216" s="243"/>
      <c r="L216" s="244"/>
    </row>
    <row r="217" spans="1:12" ht="42.75" x14ac:dyDescent="0.2">
      <c r="A217" s="236">
        <v>215</v>
      </c>
      <c r="B217" s="95" t="str">
        <f>VLOOKUP(A217,'מכרז- רפרנס מלא'!$A$4:$J$561,2,0)</f>
        <v>מוצרי נייר, לוחות ושקפים</v>
      </c>
      <c r="C217" s="95" t="str">
        <f>VLOOKUP(A217,'מכרז- רפרנס מלא'!$A$4:$J$561,3,0)</f>
        <v>נייר מיוחד, מדבקות ושקפים</v>
      </c>
      <c r="D217" s="57" t="str">
        <f>VLOOKUP(A217,'מכרז- רפרנס מלא'!$A$4:$J$561,4,0)</f>
        <v>גלילי נייר</v>
      </c>
      <c r="E217" s="57" t="str">
        <f>VLOOKUP(A217,'מכרז- רפרנס מלא'!$A$4:$J$561,6,0)</f>
        <v>גליל למכשיר תור-מט T-80</v>
      </c>
      <c r="F217" s="57" t="str">
        <f>VLOOKUP(A217,'מכרז- רפרנס מלא'!$A$4:$J$561,7,0)</f>
        <v>גליל לתור-מט רוחב 4 ס"מ 2000 יח' בגליל</v>
      </c>
      <c r="G217" s="57" t="str">
        <f>VLOOKUP(A217,'מכרז- רפרנס מלא'!$A$4:$J$561,8,0)</f>
        <v>תורמט</v>
      </c>
      <c r="H217" s="57" t="str">
        <f>VLOOKUP(A217,'מכרז- רפרנס מלא'!$A$4:$J$561,9,0)</f>
        <v>גליל</v>
      </c>
      <c r="I217" s="150">
        <f>VLOOKUP(A217,'מכרז- רפרנס מלא'!$A$4:$J$561,5,0)</f>
        <v>2.1000000000000003E-3</v>
      </c>
      <c r="J217" s="297"/>
      <c r="K217" s="243"/>
      <c r="L217" s="244"/>
    </row>
    <row r="218" spans="1:12" ht="42.75" x14ac:dyDescent="0.2">
      <c r="A218" s="236">
        <v>216</v>
      </c>
      <c r="B218" s="95" t="str">
        <f>VLOOKUP(A218,'מכרז- רפרנס מלא'!$A$4:$J$561,2,0)</f>
        <v>מוצרי נייר, לוחות ושקפים</v>
      </c>
      <c r="C218" s="95" t="str">
        <f>VLOOKUP(A218,'מכרז- רפרנס מלא'!$A$4:$J$561,3,0)</f>
        <v>נייר מיוחד, מדבקות ושקפים</v>
      </c>
      <c r="D218" s="57" t="str">
        <f>VLOOKUP(A218,'מכרז- רפרנס מלא'!$A$4:$J$561,4,0)</f>
        <v>גלילי נייר</v>
      </c>
      <c r="E218" s="57" t="str">
        <f>VLOOKUP(A218,'מכרז- רפרנס מלא'!$A$4:$J$561,6,0)</f>
        <v>נייר טרמי לעמדות התייצבומט</v>
      </c>
      <c r="F218" s="57" t="str">
        <f>VLOOKUP(A218,'מכרז- רפרנס מלא'!$A$4:$J$561,7,0)</f>
        <v>גליל נייר טרמי 60 גר' למ"ר, רוחב 80 מ"מ, קוטר טבור פנימי 12 מ"מ, קוטר חיצוני 80 מ"מ</v>
      </c>
      <c r="G218" s="57">
        <f>VLOOKUP(A218,'מכרז- רפרנס מלא'!$A$4:$J$561,8,0)</f>
        <v>0</v>
      </c>
      <c r="H218" s="57" t="str">
        <f>VLOOKUP(A218,'מכרז- רפרנס מלא'!$A$4:$J$561,9,0)</f>
        <v>גליל</v>
      </c>
      <c r="I218" s="150">
        <f>VLOOKUP(A218,'מכרז- רפרנס מלא'!$A$4:$J$561,5,0)</f>
        <v>2.1000000000000003E-3</v>
      </c>
      <c r="J218" s="297"/>
      <c r="K218" s="243"/>
      <c r="L218" s="244"/>
    </row>
    <row r="219" spans="1:12" ht="42.75" x14ac:dyDescent="0.2">
      <c r="A219" s="236">
        <v>217</v>
      </c>
      <c r="B219" s="95" t="str">
        <f>VLOOKUP(A219,'מכרז- רפרנס מלא'!$A$4:$J$561,2,0)</f>
        <v>מוצרי נייר, לוחות ושקפים</v>
      </c>
      <c r="C219" s="95" t="str">
        <f>VLOOKUP(A219,'מכרז- רפרנס מלא'!$A$4:$J$561,3,0)</f>
        <v>נייר מיוחד, מדבקות ושקפים</v>
      </c>
      <c r="D219" s="57" t="str">
        <f>VLOOKUP(A219,'מכרז- רפרנס מלא'!$A$4:$J$561,4,0)</f>
        <v>גלילי נייר</v>
      </c>
      <c r="E219" s="57" t="str">
        <f>VLOOKUP(A219,'מכרז- רפרנס מלא'!$A$4:$J$561,6,0)</f>
        <v>נייר טרמי לעמדות התייצבומט</v>
      </c>
      <c r="F219" s="57" t="str">
        <f>VLOOKUP(A219,'מכרז- רפרנס מלא'!$A$4:$J$561,7,0)</f>
        <v>גליל נייר טרמי 70 גר' למ"ר, רוחב 80 מ"מ, קוטר טבור פנימי 1 אינצ', קוטר חיצוני 80 מ"מ</v>
      </c>
      <c r="G219" s="57">
        <f>VLOOKUP(A219,'מכרז- רפרנס מלא'!$A$4:$J$561,8,0)</f>
        <v>0</v>
      </c>
      <c r="H219" s="57" t="str">
        <f>VLOOKUP(A219,'מכרז- רפרנס מלא'!$A$4:$J$561,9,0)</f>
        <v>חב' של 50 גלילים</v>
      </c>
      <c r="I219" s="150">
        <f>VLOOKUP(A219,'מכרז- רפרנס מלא'!$A$4:$J$561,5,0)</f>
        <v>2.1000000000000003E-3</v>
      </c>
      <c r="J219" s="297"/>
      <c r="K219" s="243"/>
      <c r="L219" s="244"/>
    </row>
    <row r="220" spans="1:12" ht="42.75" x14ac:dyDescent="0.2">
      <c r="A220" s="236">
        <v>218</v>
      </c>
      <c r="B220" s="95" t="str">
        <f>VLOOKUP(A220,'מכרז- רפרנס מלא'!$A$4:$J$561,2,0)</f>
        <v>מוצרי נייר, לוחות ושקפים</v>
      </c>
      <c r="C220" s="95" t="str">
        <f>VLOOKUP(A220,'מכרז- רפרנס מלא'!$A$4:$J$561,3,0)</f>
        <v>נייר מיוחד, מדבקות ושקפים</v>
      </c>
      <c r="D220" s="57" t="str">
        <f>VLOOKUP(A220,'מכרז- רפרנס מלא'!$A$4:$J$561,4,0)</f>
        <v>גלילי נייר</v>
      </c>
      <c r="E220" s="57" t="str">
        <f>VLOOKUP(A220,'מכרז- רפרנס מלא'!$A$4:$J$561,6,0)</f>
        <v xml:space="preserve">גליל נייר מלוטש 100 גר' רוחב 91.4  ס"מ, אורך 50 מטר, לפלוטר </v>
      </c>
      <c r="F220" s="57" t="str">
        <f>VLOOKUP(A220,'מכרז- רפרנס מלא'!$A$4:$J$561,7,0)</f>
        <v>נייר מלוטש 100 גרם אורך 50 מטר רוחב 91.4 ס"מ</v>
      </c>
      <c r="G220" s="57">
        <f>VLOOKUP(A220,'מכרז- רפרנס מלא'!$A$4:$J$561,8,0)</f>
        <v>0</v>
      </c>
      <c r="H220" s="57" t="str">
        <f>VLOOKUP(A220,'מכרז- רפרנס מלא'!$A$4:$J$561,9,0)</f>
        <v>גליל</v>
      </c>
      <c r="I220" s="150">
        <f>VLOOKUP(A220,'מכרז- רפרנס מלא'!$A$4:$J$561,5,0)</f>
        <v>2.1000000000000003E-3</v>
      </c>
      <c r="J220" s="297"/>
      <c r="K220" s="243"/>
      <c r="L220" s="244"/>
    </row>
    <row r="221" spans="1:12" ht="42.75" x14ac:dyDescent="0.2">
      <c r="A221" s="236">
        <v>219</v>
      </c>
      <c r="B221" s="95" t="str">
        <f>VLOOKUP(A221,'מכרז- רפרנס מלא'!$A$4:$J$561,2,0)</f>
        <v>מוצרי נייר, לוחות ושקפים</v>
      </c>
      <c r="C221" s="95" t="str">
        <f>VLOOKUP(A221,'מכרז- רפרנס מלא'!$A$4:$J$561,3,0)</f>
        <v>נייר מיוחד, מדבקות ושקפים</v>
      </c>
      <c r="D221" s="57" t="str">
        <f>VLOOKUP(A221,'מכרז- רפרנס מלא'!$A$4:$J$561,4,0)</f>
        <v>מדבקות</v>
      </c>
      <c r="E221" s="57" t="str">
        <f>VLOOKUP(A221,'מכרז- רפרנס מלא'!$A$4:$J$561,6,0)</f>
        <v>חבילת מדבקות לבנות גדלים שונים על גבי דפים, 32 דף בחבילה</v>
      </c>
      <c r="F221" s="57" t="str">
        <f>VLOOKUP(A221,'מכרז- רפרנס מלא'!$A$4:$J$561,7,0)</f>
        <v xml:space="preserve">דפי מדבקות לבנים בגדלים שונים , 32 דפי מדבקות בכל חבילה </v>
      </c>
      <c r="G221" s="57">
        <f>VLOOKUP(A221,'מכרז- רפרנס מלא'!$A$4:$J$561,8,0)</f>
        <v>0</v>
      </c>
      <c r="H221" s="57" t="str">
        <f>VLOOKUP(A221,'מכרז- רפרנס מלא'!$A$4:$J$561,9,0)</f>
        <v>חב'</v>
      </c>
      <c r="I221" s="150">
        <f>VLOOKUP(A221,'מכרז- רפרנס מלא'!$A$4:$J$561,5,0)</f>
        <v>1E-3</v>
      </c>
      <c r="J221" s="297"/>
      <c r="K221" s="243"/>
      <c r="L221" s="244"/>
    </row>
    <row r="222" spans="1:12" ht="42.75" x14ac:dyDescent="0.2">
      <c r="A222" s="236">
        <v>220</v>
      </c>
      <c r="B222" s="95" t="str">
        <f>VLOOKUP(A222,'מכרז- רפרנס מלא'!$A$4:$J$561,2,0)</f>
        <v>מוצרי נייר, לוחות ושקפים</v>
      </c>
      <c r="C222" s="95" t="str">
        <f>VLOOKUP(A222,'מכרז- רפרנס מלא'!$A$4:$J$561,3,0)</f>
        <v>נייר מיוחד, מדבקות ושקפים</v>
      </c>
      <c r="D222" s="57" t="str">
        <f>VLOOKUP(A222,'מכרז- רפרנס מלא'!$A$4:$J$561,4,0)</f>
        <v>מדבקות</v>
      </c>
      <c r="E222" s="57" t="str">
        <f>VLOOKUP(A222,'מכרז- רפרנס מלא'!$A$4:$J$561,6,0)</f>
        <v>חבילת מדבקות צבעוניות גדלים שונים על גבי דפים, 32 דף בחבילה</v>
      </c>
      <c r="F222" s="57" t="str">
        <f>VLOOKUP(A222,'מכרז- רפרנס מלא'!$A$4:$J$561,7,0)</f>
        <v>דפי מדבקות צבעוניות בגדלים שונים , 32 דפים בחבילה</v>
      </c>
      <c r="G222" s="57">
        <f>VLOOKUP(A222,'מכרז- רפרנס מלא'!$A$4:$J$561,8,0)</f>
        <v>0</v>
      </c>
      <c r="H222" s="57" t="str">
        <f>VLOOKUP(A222,'מכרז- רפרנס מלא'!$A$4:$J$561,9,0)</f>
        <v>חב'</v>
      </c>
      <c r="I222" s="150">
        <f>VLOOKUP(A222,'מכרז- רפרנס מלא'!$A$4:$J$561,5,0)</f>
        <v>1E-3</v>
      </c>
      <c r="J222" s="297"/>
      <c r="K222" s="243"/>
      <c r="L222" s="244"/>
    </row>
    <row r="223" spans="1:12" ht="57" x14ac:dyDescent="0.2">
      <c r="A223" s="236">
        <v>221</v>
      </c>
      <c r="B223" s="95" t="str">
        <f>VLOOKUP(A223,'מכרז- רפרנס מלא'!$A$4:$J$561,2,0)</f>
        <v>מוצרי נייר, לוחות ושקפים</v>
      </c>
      <c r="C223" s="95" t="str">
        <f>VLOOKUP(A223,'מכרז- רפרנס מלא'!$A$4:$J$561,3,0)</f>
        <v>נייר מיוחד, מדבקות ושקפים</v>
      </c>
      <c r="D223" s="57" t="str">
        <f>VLOOKUP(A223,'מכרז- רפרנס מלא'!$A$4:$J$561,4,0)</f>
        <v>מדבקות</v>
      </c>
      <c r="E223" s="57" t="str">
        <f>VLOOKUP(A223,'מכרז- רפרנס מלא'!$A$4:$J$561,6,0)</f>
        <v>חבילת מדבקות לבנות גדלים שונים על גבי דפים במידה A4  בחבילה 200  דף</v>
      </c>
      <c r="F223" s="57" t="str">
        <f>VLOOKUP(A223,'מכרז- רפרנס מלא'!$A$4:$J$561,7,0)</f>
        <v>דפי מדבקות בצבע לבן על נייר בגודל A4, כמות בחבילה 200 דף , מתאים להדפסת כתובות ושמות במדפסות לייזר והזרקת דיו , גדלים שונים</v>
      </c>
      <c r="G223" s="57">
        <f>VLOOKUP(A223,'מכרז- רפרנס מלא'!$A$4:$J$561,8,0)</f>
        <v>0</v>
      </c>
      <c r="H223" s="57" t="str">
        <f>VLOOKUP(A223,'מכרז- רפרנס מלא'!$A$4:$J$561,9,0)</f>
        <v>חב'</v>
      </c>
      <c r="I223" s="150">
        <f>VLOOKUP(A223,'מכרז- רפרנס מלא'!$A$4:$J$561,5,0)</f>
        <v>1E-3</v>
      </c>
      <c r="J223" s="297"/>
      <c r="K223" s="243"/>
      <c r="L223" s="244"/>
    </row>
    <row r="224" spans="1:12" ht="42.75" x14ac:dyDescent="0.2">
      <c r="A224" s="236">
        <v>222</v>
      </c>
      <c r="B224" s="95" t="str">
        <f>VLOOKUP(A224,'מכרז- רפרנס מלא'!$A$4:$J$561,2,0)</f>
        <v>מוצרי נייר, לוחות ושקפים</v>
      </c>
      <c r="C224" s="95" t="str">
        <f>VLOOKUP(A224,'מכרז- רפרנס מלא'!$A$4:$J$561,3,0)</f>
        <v>נייר מיוחד, מדבקות ושקפים</v>
      </c>
      <c r="D224" s="57" t="str">
        <f>VLOOKUP(A224,'מכרז- רפרנס מלא'!$A$4:$J$561,4,0)</f>
        <v>מדבקות</v>
      </c>
      <c r="E224" s="57" t="str">
        <f>VLOOKUP(A224,'מכרז- רפרנס מלא'!$A$4:$J$561,6,0)</f>
        <v>מדבקות לייזר/צילום 200 דף</v>
      </c>
      <c r="F224" s="57" t="str">
        <f>VLOOKUP(A224,'מכרז- רפרנס מלא'!$A$4:$J$561,7,0)</f>
        <v>מדבקות לייזר/צילום 42X52.5 (53*42.4)200</v>
      </c>
      <c r="G224" s="57">
        <f>VLOOKUP(A224,'מכרז- רפרנס מלא'!$A$4:$J$561,8,0)</f>
        <v>0</v>
      </c>
      <c r="H224" s="57" t="str">
        <f>VLOOKUP(A224,'מכרז- רפרנס מלא'!$A$4:$J$561,9,0)</f>
        <v>חבילה</v>
      </c>
      <c r="I224" s="150">
        <f>VLOOKUP(A224,'מכרז- רפרנס מלא'!$A$4:$J$561,5,0)</f>
        <v>1E-3</v>
      </c>
      <c r="J224" s="297"/>
      <c r="K224" s="243"/>
      <c r="L224" s="244"/>
    </row>
    <row r="225" spans="1:12" ht="42.75" x14ac:dyDescent="0.2">
      <c r="A225" s="236">
        <v>223</v>
      </c>
      <c r="B225" s="95" t="str">
        <f>VLOOKUP(A225,'מכרז- רפרנס מלא'!$A$4:$J$561,2,0)</f>
        <v>מוצרי נייר, לוחות ושקפים</v>
      </c>
      <c r="C225" s="95" t="str">
        <f>VLOOKUP(A225,'מכרז- רפרנס מלא'!$A$4:$J$561,3,0)</f>
        <v>נייר מיוחד, מדבקות ושקפים</v>
      </c>
      <c r="D225" s="57" t="str">
        <f>VLOOKUP(A225,'מכרז- רפרנס מלא'!$A$4:$J$561,4,0)</f>
        <v>מדבקות</v>
      </c>
      <c r="E225" s="57" t="str">
        <f>VLOOKUP(A225,'מכרז- רפרנס מלא'!$A$4:$J$561,6,0)</f>
        <v>מדבקות למדפסת לייזר 200 דף</v>
      </c>
      <c r="F225" s="57" t="str">
        <f>VLOOKUP(A225,'מכרז- רפרנס מלא'!$A$4:$J$561,7,0)</f>
        <v>מדבקות למדפסת לייזר 70*210</v>
      </c>
      <c r="G225" s="57">
        <f>VLOOKUP(A225,'מכרז- רפרנס מלא'!$A$4:$J$561,8,0)</f>
        <v>0</v>
      </c>
      <c r="H225" s="57" t="str">
        <f>VLOOKUP(A225,'מכרז- רפרנס מלא'!$A$4:$J$561,9,0)</f>
        <v>חב'</v>
      </c>
      <c r="I225" s="150">
        <f>VLOOKUP(A225,'מכרז- רפרנס מלא'!$A$4:$J$561,5,0)</f>
        <v>1E-3</v>
      </c>
      <c r="J225" s="297"/>
      <c r="K225" s="243"/>
      <c r="L225" s="244"/>
    </row>
    <row r="226" spans="1:12" ht="42.75" x14ac:dyDescent="0.2">
      <c r="A226" s="236">
        <v>224</v>
      </c>
      <c r="B226" s="95" t="str">
        <f>VLOOKUP(A226,'מכרז- רפרנס מלא'!$A$4:$J$561,2,0)</f>
        <v>מוצרי נייר, לוחות ושקפים</v>
      </c>
      <c r="C226" s="95" t="str">
        <f>VLOOKUP(A226,'מכרז- רפרנס מלא'!$A$4:$J$561,3,0)</f>
        <v>נייר מיוחד, מדבקות ושקפים</v>
      </c>
      <c r="D226" s="57" t="str">
        <f>VLOOKUP(A226,'מכרז- רפרנס מלא'!$A$4:$J$561,4,0)</f>
        <v>מדבקות</v>
      </c>
      <c r="E226" s="57" t="str">
        <f>VLOOKUP(A226,'מכרז- רפרנס מלא'!$A$4:$J$561,6,0)</f>
        <v>מדבקות למדפסת לייזר 200 דף</v>
      </c>
      <c r="F226" s="57" t="str">
        <f>VLOOKUP(A226,'מכרז- רפרנס מלא'!$A$4:$J$561,7,0)</f>
        <v>מדבקות למדפסת לייזר 105*99</v>
      </c>
      <c r="G226" s="57">
        <f>VLOOKUP(A226,'מכרז- רפרנס מלא'!$A$4:$J$561,8,0)</f>
        <v>0</v>
      </c>
      <c r="H226" s="57" t="str">
        <f>VLOOKUP(A226,'מכרז- רפרנס מלא'!$A$4:$J$561,9,0)</f>
        <v>חב'</v>
      </c>
      <c r="I226" s="150">
        <f>VLOOKUP(A226,'מכרז- רפרנס מלא'!$A$4:$J$561,5,0)</f>
        <v>1E-3</v>
      </c>
      <c r="J226" s="297"/>
      <c r="K226" s="243"/>
      <c r="L226" s="244"/>
    </row>
    <row r="227" spans="1:12" ht="42.75" x14ac:dyDescent="0.2">
      <c r="A227" s="236">
        <v>225</v>
      </c>
      <c r="B227" s="95" t="str">
        <f>VLOOKUP(A227,'מכרז- רפרנס מלא'!$A$4:$J$561,2,0)</f>
        <v>מוצרי נייר, לוחות ושקפים</v>
      </c>
      <c r="C227" s="95" t="str">
        <f>VLOOKUP(A227,'מכרז- רפרנס מלא'!$A$4:$J$561,3,0)</f>
        <v>נייר מיוחד, מדבקות ושקפים</v>
      </c>
      <c r="D227" s="57" t="str">
        <f>VLOOKUP(A227,'מכרז- רפרנס מלא'!$A$4:$J$561,4,0)</f>
        <v>מדבקות</v>
      </c>
      <c r="E227" s="57" t="str">
        <f>VLOOKUP(A227,'מכרז- רפרנס מלא'!$A$4:$J$561,6,0)</f>
        <v>מדבקות למדפסת לייזר 200 דף - בתי משפט</v>
      </c>
      <c r="F227" s="57" t="str">
        <f>VLOOKUP(A227,'מכרז- רפרנס מלא'!$A$4:$J$561,7,0)</f>
        <v>מדבקות למדפסת לייזר 200 דף</v>
      </c>
      <c r="G227" s="57">
        <f>VLOOKUP(A227,'מכרז- רפרנס מלא'!$A$4:$J$561,8,0)</f>
        <v>0</v>
      </c>
      <c r="H227" s="57" t="str">
        <f>VLOOKUP(A227,'מכרז- רפרנס מלא'!$A$4:$J$561,9,0)</f>
        <v>חב'</v>
      </c>
      <c r="I227" s="150">
        <f>VLOOKUP(A227,'מכרז- רפרנס מלא'!$A$4:$J$561,5,0)</f>
        <v>1E-3</v>
      </c>
      <c r="J227" s="297"/>
      <c r="K227" s="243"/>
      <c r="L227" s="244"/>
    </row>
    <row r="228" spans="1:12" ht="42.75" x14ac:dyDescent="0.2">
      <c r="A228" s="236">
        <v>226</v>
      </c>
      <c r="B228" s="95" t="str">
        <f>VLOOKUP(A228,'מכרז- רפרנס מלא'!$A$4:$J$561,2,0)</f>
        <v>מוצרי נייר, לוחות ושקפים</v>
      </c>
      <c r="C228" s="95" t="str">
        <f>VLOOKUP(A228,'מכרז- רפרנס מלא'!$A$4:$J$561,3,0)</f>
        <v>נייר מיוחד, מדבקות ושקפים</v>
      </c>
      <c r="D228" s="57" t="str">
        <f>VLOOKUP(A228,'מכרז- רפרנס מלא'!$A$4:$J$561,4,0)</f>
        <v>מדבקות</v>
      </c>
      <c r="E228" s="57" t="str">
        <f>VLOOKUP(A228,'מכרז- רפרנס מלא'!$A$4:$J$561,6,0)</f>
        <v xml:space="preserve">מדבקות נייר רציף 102/36על 3 </v>
      </c>
      <c r="F228" s="57" t="str">
        <f>VLOOKUP(A228,'מכרז- רפרנס מלא'!$A$4:$J$561,7,0)</f>
        <v>מדבקות נייר רציף 102/36 על 3 (12,000 בחבילה)</v>
      </c>
      <c r="G228" s="57">
        <f>VLOOKUP(A228,'מכרז- רפרנס מלא'!$A$4:$J$561,8,0)</f>
        <v>0</v>
      </c>
      <c r="H228" s="57" t="str">
        <f>VLOOKUP(A228,'מכרז- רפרנס מלא'!$A$4:$J$561,9,0)</f>
        <v>חב'</v>
      </c>
      <c r="I228" s="150">
        <f>VLOOKUP(A228,'מכרז- רפרנס מלא'!$A$4:$J$561,5,0)</f>
        <v>1E-3</v>
      </c>
      <c r="J228" s="297"/>
      <c r="K228" s="243"/>
      <c r="L228" s="244"/>
    </row>
    <row r="229" spans="1:12" ht="42.75" x14ac:dyDescent="0.2">
      <c r="A229" s="236">
        <v>227</v>
      </c>
      <c r="B229" s="95" t="str">
        <f>VLOOKUP(A229,'מכרז- רפרנס מלא'!$A$4:$J$561,2,0)</f>
        <v>מוצרי נייר, לוחות ושקפים</v>
      </c>
      <c r="C229" s="95" t="str">
        <f>VLOOKUP(A229,'מכרז- רפרנס מלא'!$A$4:$J$561,3,0)</f>
        <v>נייר מיוחד, מדבקות ושקפים</v>
      </c>
      <c r="D229" s="57" t="str">
        <f>VLOOKUP(A229,'מכרז- רפרנס מלא'!$A$4:$J$561,4,0)</f>
        <v>מדבקות</v>
      </c>
      <c r="E229" s="57" t="str">
        <f>VLOOKUP(A229,'מכרז- רפרנס מלא'!$A$4:$J$561,6,0)</f>
        <v>מדבקות 76/8 למד' סיכות 22 מ'</v>
      </c>
      <c r="F229" s="57" t="str">
        <f>VLOOKUP(A229,'מכרז- רפרנס מלא'!$A$4:$J$561,7,0)</f>
        <v>מדבקות 76/8 למד' סיכות 22 מ'</v>
      </c>
      <c r="G229" s="57">
        <f>VLOOKUP(A229,'מכרז- רפרנס מלא'!$A$4:$J$561,8,0)</f>
        <v>0</v>
      </c>
      <c r="H229" s="57" t="str">
        <f>VLOOKUP(A229,'מכרז- רפרנס מלא'!$A$4:$J$561,9,0)</f>
        <v>חב'</v>
      </c>
      <c r="I229" s="150">
        <f>VLOOKUP(A229,'מכרז- רפרנס מלא'!$A$4:$J$561,5,0)</f>
        <v>1E-3</v>
      </c>
      <c r="J229" s="297"/>
      <c r="K229" s="243"/>
      <c r="L229" s="244"/>
    </row>
    <row r="230" spans="1:12" ht="42.75" x14ac:dyDescent="0.2">
      <c r="A230" s="236">
        <v>228</v>
      </c>
      <c r="B230" s="95" t="str">
        <f>VLOOKUP(A230,'מכרז- רפרנס מלא'!$A$4:$J$561,2,0)</f>
        <v>מוצרי נייר, לוחות ושקפים</v>
      </c>
      <c r="C230" s="95" t="str">
        <f>VLOOKUP(A230,'מכרז- רפרנס מלא'!$A$4:$J$561,3,0)</f>
        <v>נייר מיוחד, מדבקות ושקפים</v>
      </c>
      <c r="D230" s="57" t="str">
        <f>VLOOKUP(A230,'מכרז- רפרנס מלא'!$A$4:$J$561,4,0)</f>
        <v>מדבקות</v>
      </c>
      <c r="E230" s="57" t="str">
        <f>VLOOKUP(A230,'מכרז- רפרנס מלא'!$A$4:$J$561,6,0)</f>
        <v>נייר רציף 38/11 70 גר'</v>
      </c>
      <c r="F230" s="57" t="str">
        <f>VLOOKUP(A230,'מכרז- רפרנס מלא'!$A$4:$J$561,7,0)</f>
        <v>נייר רציף 38/11 70 גר', 3000 דפים בקופסא</v>
      </c>
      <c r="G230" s="57">
        <f>VLOOKUP(A230,'מכרז- רפרנס מלא'!$A$4:$J$561,8,0)</f>
        <v>0</v>
      </c>
      <c r="H230" s="57" t="str">
        <f>VLOOKUP(A230,'מכרז- רפרנס מלא'!$A$4:$J$561,9,0)</f>
        <v>קופ'</v>
      </c>
      <c r="I230" s="150">
        <f>VLOOKUP(A230,'מכרז- רפרנס מלא'!$A$4:$J$561,5,0)</f>
        <v>1E-3</v>
      </c>
      <c r="J230" s="297"/>
      <c r="K230" s="243"/>
      <c r="L230" s="244"/>
    </row>
    <row r="231" spans="1:12" ht="85.5" x14ac:dyDescent="0.2">
      <c r="A231" s="236">
        <v>229</v>
      </c>
      <c r="B231" s="95" t="str">
        <f>VLOOKUP(A231,'מכרז- רפרנס מלא'!$A$4:$J$561,2,0)</f>
        <v>מוצרי נייר, לוחות ושקפים</v>
      </c>
      <c r="C231" s="95" t="str">
        <f>VLOOKUP(A231,'מכרז- רפרנס מלא'!$A$4:$J$561,3,0)</f>
        <v>נייר מיוחד, מדבקות ושקפים</v>
      </c>
      <c r="D231" s="57" t="str">
        <f>VLOOKUP(A231,'מכרז- רפרנס מלא'!$A$4:$J$561,4,0)</f>
        <v>נייר  קלף</v>
      </c>
      <c r="E231" s="57" t="str">
        <f>VLOOKUP(A231,'מכרז- רפרנס מלא'!$A$4:$J$561,6,0)</f>
        <v>נייר דמוי קלף במידה A4 משקל 160גר' 100 יחידות</v>
      </c>
      <c r="F231" s="57" t="str">
        <f>VLOOKUP(A231,'מכרז- רפרנס מלא'!$A$4:$J$561,7,0)</f>
        <v>נייר דמוי קלף עבה ,A4, משקל 160 גרם למ"ר בצבעים שונים, אריזה מונעת לחות מנייר קרפט במשקל 70 גר' למ"ר לפחות. כל אריזה תסומן בהתאם למפרט דלעיל ותסומן בנוסף עם הסימנים הנדרשים ע"י חוקי המדינה. 100 יחדות באריזה</v>
      </c>
      <c r="G231" s="57">
        <f>VLOOKUP(A231,'מכרז- רפרנס מלא'!$A$4:$J$561,8,0)</f>
        <v>0</v>
      </c>
      <c r="H231" s="57" t="str">
        <f>VLOOKUP(A231,'מכרז- רפרנס מלא'!$A$4:$J$561,9,0)</f>
        <v>חב'</v>
      </c>
      <c r="I231" s="150">
        <f>VLOOKUP(A231,'מכרז- רפרנס מלא'!$A$4:$J$561,5,0)</f>
        <v>8.0000000000000002E-3</v>
      </c>
      <c r="J231" s="297"/>
      <c r="K231" s="243"/>
      <c r="L231" s="244"/>
    </row>
    <row r="232" spans="1:12" ht="71.25" x14ac:dyDescent="0.2">
      <c r="A232" s="236">
        <v>230</v>
      </c>
      <c r="B232" s="95" t="str">
        <f>VLOOKUP(A232,'מכרז- רפרנס מלא'!$A$4:$J$561,2,0)</f>
        <v>מוצרי נייר, לוחות ושקפים</v>
      </c>
      <c r="C232" s="95" t="str">
        <f>VLOOKUP(A232,'מכרז- רפרנס מלא'!$A$4:$J$561,3,0)</f>
        <v>נייר מיוחד, מדבקות ושקפים</v>
      </c>
      <c r="D232" s="57" t="str">
        <f>VLOOKUP(A232,'מכרז- רפרנס מלא'!$A$4:$J$561,4,0)</f>
        <v>נייר צילום מיוחד</v>
      </c>
      <c r="E232" s="57" t="str">
        <f>VLOOKUP(A232,'מכרז- רפרנס מלא'!$A$4:$J$561,6,0)</f>
        <v>נייר בדיד+הדפסת צבע אחד במידה A-4</v>
      </c>
      <c r="F232" s="57" t="str">
        <f>VLOOKUP(A232,'מכרז- רפרנס מלא'!$A$4:$J$561,7,0)</f>
        <v>משקל 80 גר, לובן מינימלי 104, 500 דף בחבילה, אריזה מונעת לחות, יש לכתוב על האריזה משקלים ומידות, הדפסת סמל / לוגו המשרד ע"פ דוגמה המצורפת להזמנה. מינ' הזמנה - 10 חבילות נייר.</v>
      </c>
      <c r="G232" s="57">
        <f>VLOOKUP(A232,'מכרז- רפרנס מלא'!$A$4:$J$561,8,0)</f>
        <v>0</v>
      </c>
      <c r="H232" s="57" t="str">
        <f>VLOOKUP(A232,'מכרז- רפרנס מלא'!$A$4:$J$561,9,0)</f>
        <v>חב'</v>
      </c>
      <c r="I232" s="150">
        <f>VLOOKUP(A232,'מכרז- רפרנס מלא'!$A$4:$J$561,5,0)</f>
        <v>5.8823529411764712E-4</v>
      </c>
      <c r="J232" s="297"/>
      <c r="K232" s="243"/>
      <c r="L232" s="244"/>
    </row>
    <row r="233" spans="1:12" ht="42.75" x14ac:dyDescent="0.2">
      <c r="A233" s="236">
        <v>231</v>
      </c>
      <c r="B233" s="95" t="str">
        <f>VLOOKUP(A233,'מכרז- רפרנס מלא'!$A$4:$J$561,2,0)</f>
        <v>מוצרי נייר, לוחות ושקפים</v>
      </c>
      <c r="C233" s="95" t="str">
        <f>VLOOKUP(A233,'מכרז- רפרנס מלא'!$A$4:$J$561,3,0)</f>
        <v>נייר מיוחד, מדבקות ושקפים</v>
      </c>
      <c r="D233" s="57" t="str">
        <f>VLOOKUP(A233,'מכרז- רפרנס מלא'!$A$4:$J$561,4,0)</f>
        <v>נייר צילום מיוחד</v>
      </c>
      <c r="E233" s="57" t="str">
        <f>VLOOKUP(A233,'מכרז- רפרנס מלא'!$A$4:$J$561,6,0)</f>
        <v xml:space="preserve">נייר צילום והדפסה "נוויגיטור" בגודל A4 </v>
      </c>
      <c r="F233" s="57" t="str">
        <f>VLOOKUP(A233,'מכרז- רפרנס מלא'!$A$4:$J$561,7,0)</f>
        <v>נייר צילום והדפסה "נוויגיטור" בגודל A4 . חב' של 500 יח'</v>
      </c>
      <c r="G233" s="57">
        <f>VLOOKUP(A233,'מכרז- רפרנס מלא'!$A$4:$J$561,8,0)</f>
        <v>0</v>
      </c>
      <c r="H233" s="57" t="str">
        <f>VLOOKUP(A233,'מכרז- רפרנס מלא'!$A$4:$J$561,9,0)</f>
        <v>חב'</v>
      </c>
      <c r="I233" s="150">
        <f>VLOOKUP(A233,'מכרז- רפרנס מלא'!$A$4:$J$561,5,0)</f>
        <v>5.8823529411764712E-4</v>
      </c>
      <c r="J233" s="297"/>
      <c r="K233" s="243"/>
      <c r="L233" s="244"/>
    </row>
    <row r="234" spans="1:12" ht="42.75" x14ac:dyDescent="0.2">
      <c r="A234" s="236">
        <v>232</v>
      </c>
      <c r="B234" s="95" t="str">
        <f>VLOOKUP(A234,'מכרז- רפרנס מלא'!$A$4:$J$561,2,0)</f>
        <v>מוצרי נייר, לוחות ושקפים</v>
      </c>
      <c r="C234" s="95" t="str">
        <f>VLOOKUP(A234,'מכרז- רפרנס מלא'!$A$4:$J$561,3,0)</f>
        <v>נייר מיוחד, מדבקות ושקפים</v>
      </c>
      <c r="D234" s="57" t="str">
        <f>VLOOKUP(A234,'מכרז- רפרנס מלא'!$A$4:$J$561,4,0)</f>
        <v>נייר צילום מיוחד</v>
      </c>
      <c r="E234" s="57" t="str">
        <f>VLOOKUP(A234,'מכרז- רפרנס מלא'!$A$4:$J$561,6,0)</f>
        <v xml:space="preserve">נייר צילום והדפסה "נוויגיטור" בגודל A3 </v>
      </c>
      <c r="F234" s="57" t="str">
        <f>VLOOKUP(A234,'מכרז- רפרנס מלא'!$A$4:$J$561,7,0)</f>
        <v>נייר צילום והדפסה "נוויגיטור" בגודל A3 . חב' של 500 יח'</v>
      </c>
      <c r="G234" s="57">
        <f>VLOOKUP(A234,'מכרז- רפרנס מלא'!$A$4:$J$561,8,0)</f>
        <v>0</v>
      </c>
      <c r="H234" s="57" t="str">
        <f>VLOOKUP(A234,'מכרז- רפרנס מלא'!$A$4:$J$561,9,0)</f>
        <v>חב'</v>
      </c>
      <c r="I234" s="150">
        <f>VLOOKUP(A234,'מכרז- רפרנס מלא'!$A$4:$J$561,5,0)</f>
        <v>5.8823529411764712E-4</v>
      </c>
      <c r="J234" s="297"/>
      <c r="K234" s="243"/>
      <c r="L234" s="244"/>
    </row>
    <row r="235" spans="1:12" ht="99.75" x14ac:dyDescent="0.2">
      <c r="A235" s="236">
        <v>233</v>
      </c>
      <c r="B235" s="95" t="str">
        <f>VLOOKUP(A235,'מכרז- רפרנס מלא'!$A$4:$J$561,2,0)</f>
        <v>מוצרי נייר, לוחות ושקפים</v>
      </c>
      <c r="C235" s="95" t="str">
        <f>VLOOKUP(A235,'מכרז- רפרנס מלא'!$A$4:$J$561,3,0)</f>
        <v>נייר מיוחד, מדבקות ושקפים</v>
      </c>
      <c r="D235" s="57" t="str">
        <f>VLOOKUP(A235,'מכרז- רפרנס מלא'!$A$4:$J$561,4,0)</f>
        <v>נייר צילום מיוחד</v>
      </c>
      <c r="E235" s="57" t="str">
        <f>VLOOKUP(A235,'מכרז- רפרנס מלא'!$A$4:$J$561,6,0)</f>
        <v>נייר צילום A4 במשקל 80 גר' צבעים בהירים, 500 דף בחבילה</v>
      </c>
      <c r="F235" s="57" t="str">
        <f>VLOOKUP(A235,'מכרז- רפרנס מלא'!$A$4:$J$561,7,0)</f>
        <v>משקל 80 גר' למ"ר,סטיית משקל מותרת 4% לכל כיוון, מידות 210X297 מ"מ ,500 דפים באריזה , אריזה רב פעמית הניתנת לסגירה למניעת לחות. כל אריזה תסומן בהתאם למפרט דלעיל ותסומן בנוסף עם כל הסימנים האחרים הנדרשים ע"י חוקי המדינה</v>
      </c>
      <c r="G235" s="57">
        <f>VLOOKUP(A235,'מכרז- רפרנס מלא'!$A$4:$J$561,8,0)</f>
        <v>0</v>
      </c>
      <c r="H235" s="57" t="str">
        <f>VLOOKUP(A235,'מכרז- רפרנס מלא'!$A$4:$J$561,9,0)</f>
        <v>חב'</v>
      </c>
      <c r="I235" s="150">
        <f>VLOOKUP(A235,'מכרז- רפרנס מלא'!$A$4:$J$561,5,0)</f>
        <v>5.8823529411764712E-4</v>
      </c>
      <c r="J235" s="297"/>
      <c r="K235" s="243"/>
      <c r="L235" s="244"/>
    </row>
    <row r="236" spans="1:12" ht="99.75" x14ac:dyDescent="0.2">
      <c r="A236" s="236">
        <v>234</v>
      </c>
      <c r="B236" s="95" t="str">
        <f>VLOOKUP(A236,'מכרז- רפרנס מלא'!$A$4:$J$561,2,0)</f>
        <v>מוצרי נייר, לוחות ושקפים</v>
      </c>
      <c r="C236" s="95" t="str">
        <f>VLOOKUP(A236,'מכרז- רפרנס מלא'!$A$4:$J$561,3,0)</f>
        <v>נייר מיוחד, מדבקות ושקפים</v>
      </c>
      <c r="D236" s="57" t="str">
        <f>VLOOKUP(A236,'מכרז- רפרנס מלא'!$A$4:$J$561,4,0)</f>
        <v>נייר צילום מיוחד</v>
      </c>
      <c r="E236" s="57" t="str">
        <f>VLOOKUP(A236,'מכרז- רפרנס מלא'!$A$4:$J$561,6,0)</f>
        <v>נייר צילום A4 במשקל 80 גר' צבעים כהים, 500 דף בחבילה</v>
      </c>
      <c r="F236" s="57" t="str">
        <f>VLOOKUP(A236,'מכרז- רפרנס מלא'!$A$4:$J$561,7,0)</f>
        <v>משקל 80 גר' למ"ר,סטיית משקל מותרת 4% לכל כיוון, מידות 210X297 מ"מ ,500 דפים באריזה , אריזה רב פעמית הניתנת לסגירה למניעת לחות. כל אריזה תסומן בהתאם למפרט דלעיל ותסומן בנוסף עם כל הסימנים האחרים הנדרשים ע"י חוקי המדינה</v>
      </c>
      <c r="G236" s="57">
        <f>VLOOKUP(A236,'מכרז- רפרנס מלא'!$A$4:$J$561,8,0)</f>
        <v>0</v>
      </c>
      <c r="H236" s="57" t="str">
        <f>VLOOKUP(A236,'מכרז- רפרנס מלא'!$A$4:$J$561,9,0)</f>
        <v>חב'</v>
      </c>
      <c r="I236" s="150">
        <f>VLOOKUP(A236,'מכרז- רפרנס מלא'!$A$4:$J$561,5,0)</f>
        <v>5.8823529411764712E-4</v>
      </c>
      <c r="J236" s="297"/>
      <c r="K236" s="243"/>
      <c r="L236" s="244"/>
    </row>
    <row r="237" spans="1:12" ht="85.5" x14ac:dyDescent="0.2">
      <c r="A237" s="236">
        <v>235</v>
      </c>
      <c r="B237" s="95" t="str">
        <f>VLOOKUP(A237,'מכרז- רפרנס מלא'!$A$4:$J$561,2,0)</f>
        <v>מוצרי נייר, לוחות ושקפים</v>
      </c>
      <c r="C237" s="95" t="str">
        <f>VLOOKUP(A237,'מכרז- רפרנס מלא'!$A$4:$J$561,3,0)</f>
        <v>נייר מיוחד, מדבקות ושקפים</v>
      </c>
      <c r="D237" s="57" t="str">
        <f>VLOOKUP(A237,'מכרז- רפרנס מלא'!$A$4:$J$561,4,0)</f>
        <v>נייר צילום מיוחד</v>
      </c>
      <c r="E237" s="57" t="str">
        <f>VLOOKUP(A237,'מכרז- רפרנס מלא'!$A$4:$J$561,6,0)</f>
        <v xml:space="preserve">נייר צילום גלוסי מבריק A4 במשקל 175 גר', 50 דף בחבילה </v>
      </c>
      <c r="F237" s="57" t="str">
        <f>VLOOKUP(A237,'מכרז- רפרנס מלא'!$A$4:$J$561,7,0)</f>
        <v>נייר גלוסי מבריק, גודל A4, מתאים להדפסת תמונות, 175 גר' למ"ר, 50 יחידות בחבילה. כל אריזה תסומן בהתאם למפרט דלעיל ותסומן בנוסף עם כל הסימנים האחרים הנדרשים ע"י חוקי המדינה</v>
      </c>
      <c r="G237" s="57">
        <f>VLOOKUP(A237,'מכרז- רפרנס מלא'!$A$4:$J$561,8,0)</f>
        <v>0</v>
      </c>
      <c r="H237" s="57" t="str">
        <f>VLOOKUP(A237,'מכרז- רפרנס מלא'!$A$4:$J$561,9,0)</f>
        <v>חב'</v>
      </c>
      <c r="I237" s="150">
        <f>VLOOKUP(A237,'מכרז- רפרנס מלא'!$A$4:$J$561,5,0)</f>
        <v>5.8823529411764712E-4</v>
      </c>
      <c r="J237" s="297"/>
      <c r="K237" s="243"/>
      <c r="L237" s="244"/>
    </row>
    <row r="238" spans="1:12" ht="85.5" x14ac:dyDescent="0.2">
      <c r="A238" s="236">
        <v>236</v>
      </c>
      <c r="B238" s="95" t="str">
        <f>VLOOKUP(A238,'מכרז- רפרנס מלא'!$A$4:$J$561,2,0)</f>
        <v>מוצרי נייר, לוחות ושקפים</v>
      </c>
      <c r="C238" s="95" t="str">
        <f>VLOOKUP(A238,'מכרז- רפרנס מלא'!$A$4:$J$561,3,0)</f>
        <v>נייר מיוחד, מדבקות ושקפים</v>
      </c>
      <c r="D238" s="57" t="str">
        <f>VLOOKUP(A238,'מכרז- רפרנס מלא'!$A$4:$J$561,4,0)</f>
        <v>נייר צילום מיוחד</v>
      </c>
      <c r="E238" s="57" t="str">
        <f>VLOOKUP(A238,'מכרז- רפרנס מלא'!$A$4:$J$561,6,0)</f>
        <v>נייר צילום A3, במשקל 80 גר', לובן 108, 500 דף בחבילה</v>
      </c>
      <c r="F238" s="57" t="str">
        <f>VLOOKUP(A238,'מכרז- רפרנס מלא'!$A$4:$J$561,7,0)</f>
        <v>משקל 80 גר' למ"ר, סטיית משקל מותרת 4% לכל כיוון, מידות 420X297 מ"מ ,לובן מינימלי 108, 500  דף בחבילה ,אריזה מונעת לחות. כל אריזה תסומן עם המפרט דלעיל ותסומן בנוסף עם כל הסימנים האחרים הנדרשים ע"י חוקי המדינה.</v>
      </c>
      <c r="G238" s="57">
        <f>VLOOKUP(A238,'מכרז- רפרנס מלא'!$A$4:$J$561,8,0)</f>
        <v>0</v>
      </c>
      <c r="H238" s="57" t="str">
        <f>VLOOKUP(A238,'מכרז- רפרנס מלא'!$A$4:$J$561,9,0)</f>
        <v>חב'</v>
      </c>
      <c r="I238" s="150">
        <f>VLOOKUP(A238,'מכרז- רפרנס מלא'!$A$4:$J$561,5,0)</f>
        <v>5.8823529411764712E-4</v>
      </c>
      <c r="J238" s="297"/>
      <c r="K238" s="243"/>
      <c r="L238" s="244"/>
    </row>
    <row r="239" spans="1:12" ht="85.5" x14ac:dyDescent="0.2">
      <c r="A239" s="236">
        <v>237</v>
      </c>
      <c r="B239" s="95" t="str">
        <f>VLOOKUP(A239,'מכרז- רפרנס מלא'!$A$4:$J$561,2,0)</f>
        <v>מוצרי נייר, לוחות ושקפים</v>
      </c>
      <c r="C239" s="95" t="str">
        <f>VLOOKUP(A239,'מכרז- רפרנס מלא'!$A$4:$J$561,3,0)</f>
        <v>נייר מיוחד, מדבקות ושקפים</v>
      </c>
      <c r="D239" s="57" t="str">
        <f>VLOOKUP(A239,'מכרז- רפרנס מלא'!$A$4:$J$561,4,0)</f>
        <v>נייר צילום מיוחד</v>
      </c>
      <c r="E239" s="57" t="str">
        <f>VLOOKUP(A239,'מכרז- רפרנס מלא'!$A$4:$J$561,6,0)</f>
        <v>נייר צילום A3, במשקל 80 גר' צבעים בהירים, 500 דף בחבילה</v>
      </c>
      <c r="F239" s="57" t="str">
        <f>VLOOKUP(A239,'מכרז- רפרנס מלא'!$A$4:$J$561,7,0)</f>
        <v>משקל 80 גר' למ"ר,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v>
      </c>
      <c r="G239" s="57">
        <f>VLOOKUP(A239,'מכרז- רפרנס מלא'!$A$4:$J$561,8,0)</f>
        <v>0</v>
      </c>
      <c r="H239" s="57" t="str">
        <f>VLOOKUP(A239,'מכרז- רפרנס מלא'!$A$4:$J$561,9,0)</f>
        <v>חב'</v>
      </c>
      <c r="I239" s="150">
        <f>VLOOKUP(A239,'מכרז- רפרנס מלא'!$A$4:$J$561,5,0)</f>
        <v>5.8823529411764712E-4</v>
      </c>
      <c r="J239" s="297"/>
      <c r="K239" s="243"/>
      <c r="L239" s="244"/>
    </row>
    <row r="240" spans="1:12" ht="99.75" x14ac:dyDescent="0.2">
      <c r="A240" s="236">
        <v>238</v>
      </c>
      <c r="B240" s="95" t="str">
        <f>VLOOKUP(A240,'מכרז- רפרנס מלא'!$A$4:$J$561,2,0)</f>
        <v>מוצרי נייר, לוחות ושקפים</v>
      </c>
      <c r="C240" s="95" t="str">
        <f>VLOOKUP(A240,'מכרז- רפרנס מלא'!$A$4:$J$561,3,0)</f>
        <v>נייר מיוחד, מדבקות ושקפים</v>
      </c>
      <c r="D240" s="57" t="str">
        <f>VLOOKUP(A240,'מכרז- רפרנס מלא'!$A$4:$J$561,4,0)</f>
        <v>נייר צילום מיוחד</v>
      </c>
      <c r="E240" s="57" t="str">
        <f>VLOOKUP(A240,'מכרז- רפרנס מלא'!$A$4:$J$561,6,0)</f>
        <v>נייר צילום A3, נייר 100% ממוחזר במשקל 80 גר' צבעים בהירים, 500 דף בחבילה</v>
      </c>
      <c r="F240" s="57" t="str">
        <f>VLOOKUP(A240,'מכרז- רפרנס מלא'!$A$4:$J$561,7,0)</f>
        <v>נייר 100% ממוחזר משקל 80 גר' למ"ר, בדרגת לובן לפחות ISO 63,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v>
      </c>
      <c r="G240" s="57">
        <f>VLOOKUP(A240,'מכרז- רפרנס מלא'!$A$4:$J$561,8,0)</f>
        <v>0</v>
      </c>
      <c r="H240" s="57" t="str">
        <f>VLOOKUP(A240,'מכרז- רפרנס מלא'!$A$4:$J$561,9,0)</f>
        <v>חב'</v>
      </c>
      <c r="I240" s="150">
        <f>VLOOKUP(A240,'מכרז- רפרנס מלא'!$A$4:$J$561,5,0)</f>
        <v>5.8823529411764712E-4</v>
      </c>
      <c r="J240" s="297"/>
      <c r="K240" s="243"/>
      <c r="L240" s="244"/>
    </row>
    <row r="241" spans="1:12" ht="85.5" x14ac:dyDescent="0.2">
      <c r="A241" s="236">
        <v>239</v>
      </c>
      <c r="B241" s="95" t="str">
        <f>VLOOKUP(A241,'מכרז- רפרנס מלא'!$A$4:$J$561,2,0)</f>
        <v>מוצרי נייר, לוחות ושקפים</v>
      </c>
      <c r="C241" s="95" t="str">
        <f>VLOOKUP(A241,'מכרז- רפרנס מלא'!$A$4:$J$561,3,0)</f>
        <v>נייר מיוחד, מדבקות ושקפים</v>
      </c>
      <c r="D241" s="57" t="str">
        <f>VLOOKUP(A241,'מכרז- רפרנס מלא'!$A$4:$J$561,4,0)</f>
        <v>נייר צילום מיוחד</v>
      </c>
      <c r="E241" s="57" t="str">
        <f>VLOOKUP(A241,'מכרז- רפרנס מלא'!$A$4:$J$561,6,0)</f>
        <v>נייר צילום A3, במשקל 80 גר' צבעים כהים, 500 דף בחבילה</v>
      </c>
      <c r="F241" s="57" t="str">
        <f>VLOOKUP(A241,'מכרז- רפרנס מלא'!$A$4:$J$561,7,0)</f>
        <v>משקל 80 גר' למ"ר,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v>
      </c>
      <c r="G241" s="57">
        <f>VLOOKUP(A241,'מכרז- רפרנס מלא'!$A$4:$J$561,8,0)</f>
        <v>0</v>
      </c>
      <c r="H241" s="57" t="str">
        <f>VLOOKUP(A241,'מכרז- רפרנס מלא'!$A$4:$J$561,9,0)</f>
        <v>חב'</v>
      </c>
      <c r="I241" s="150">
        <f>VLOOKUP(A241,'מכרז- רפרנס מלא'!$A$4:$J$561,5,0)</f>
        <v>5.8823529411764712E-4</v>
      </c>
      <c r="J241" s="297"/>
      <c r="K241" s="243"/>
      <c r="L241" s="244"/>
    </row>
    <row r="242" spans="1:12" ht="71.25" x14ac:dyDescent="0.2">
      <c r="A242" s="236">
        <v>240</v>
      </c>
      <c r="B242" s="95" t="str">
        <f>VLOOKUP(A242,'מכרז- רפרנס מלא'!$A$4:$J$561,2,0)</f>
        <v>מוצרי נייר, לוחות ושקפים</v>
      </c>
      <c r="C242" s="95" t="str">
        <f>VLOOKUP(A242,'מכרז- רפרנס מלא'!$A$4:$J$561,3,0)</f>
        <v>נייר מיוחד, מדבקות ושקפים</v>
      </c>
      <c r="D242" s="57" t="str">
        <f>VLOOKUP(A242,'מכרז- רפרנס מלא'!$A$4:$J$561,4,0)</f>
        <v>נייר צילום מיוחד</v>
      </c>
      <c r="E242" s="57" t="str">
        <f>VLOOKUP(A242,'מכרז- רפרנס מלא'!$A$4:$J$561,6,0)</f>
        <v xml:space="preserve">נייר צילום פוטו גלוסי A5,  50 דף בחבילה  </v>
      </c>
      <c r="F242" s="57" t="str">
        <f>VLOOKUP(A242,'מכרז- רפרנס מלא'!$A$4:$J$561,7,0)</f>
        <v>נייר גלוסי מבריק, גודל A5, מתאים להדפסת תמונות, 50 יחידות בחבילה. כל אריזה תסומן בהתאם למפרט דלעיל ותסומן בנוסף עם כל הסימנים האחרים הנדרשים ע"י חוקי המדינה</v>
      </c>
      <c r="G242" s="57">
        <f>VLOOKUP(A242,'מכרז- רפרנס מלא'!$A$4:$J$561,8,0)</f>
        <v>0</v>
      </c>
      <c r="H242" s="57" t="str">
        <f>VLOOKUP(A242,'מכרז- רפרנס מלא'!$A$4:$J$561,9,0)</f>
        <v>חב'</v>
      </c>
      <c r="I242" s="150">
        <f>VLOOKUP(A242,'מכרז- רפרנס מלא'!$A$4:$J$561,5,0)</f>
        <v>5.8823529411764712E-4</v>
      </c>
      <c r="J242" s="297"/>
      <c r="K242" s="243"/>
      <c r="L242" s="244"/>
    </row>
    <row r="243" spans="1:12" ht="71.25" x14ac:dyDescent="0.2">
      <c r="A243" s="236">
        <v>241</v>
      </c>
      <c r="B243" s="95" t="str">
        <f>VLOOKUP(A243,'מכרז- רפרנס מלא'!$A$4:$J$561,2,0)</f>
        <v>מוצרי נייר, לוחות ושקפים</v>
      </c>
      <c r="C243" s="95" t="str">
        <f>VLOOKUP(A243,'מכרז- רפרנס מלא'!$A$4:$J$561,3,0)</f>
        <v>נייר מיוחד, מדבקות ושקפים</v>
      </c>
      <c r="D243" s="57" t="str">
        <f>VLOOKUP(A243,'מכרז- רפרנס מלא'!$A$4:$J$561,4,0)</f>
        <v>נייר צילום מיוחד</v>
      </c>
      <c r="E243" s="57" t="str">
        <f>VLOOKUP(A243,'מכרז- רפרנס מלא'!$A$4:$J$561,6,0)</f>
        <v xml:space="preserve">נייר צילום פוטו גלוסי A3, מאה ושמונים גר', חמישים דף בחבילה  </v>
      </c>
      <c r="F243" s="57" t="str">
        <f>VLOOKUP(A243,'מכרז- רפרנס מלא'!$A$4:$J$561,7,0)</f>
        <v>נייר גלוסי מבריק, גודל A3, מתאים להדפסת תמונות, 180 גרם, 50 יחידות בחבילה. כל אריזה תסומן בהתאם למפרט דלעיל ותסומן בנוסף עם כל הסימנים האחרים הנדרשים ע"י חוקי המדינה</v>
      </c>
      <c r="G243" s="57">
        <f>VLOOKUP(A243,'מכרז- רפרנס מלא'!$A$4:$J$561,8,0)</f>
        <v>0</v>
      </c>
      <c r="H243" s="57" t="str">
        <f>VLOOKUP(A243,'מכרז- רפרנס מלא'!$A$4:$J$561,9,0)</f>
        <v>חב'</v>
      </c>
      <c r="I243" s="150">
        <f>VLOOKUP(A243,'מכרז- רפרנס מלא'!$A$4:$J$561,5,0)</f>
        <v>5.8823529411764712E-4</v>
      </c>
      <c r="J243" s="297"/>
      <c r="K243" s="243"/>
      <c r="L243" s="244"/>
    </row>
    <row r="244" spans="1:12" ht="71.25" x14ac:dyDescent="0.2">
      <c r="A244" s="236">
        <v>242</v>
      </c>
      <c r="B244" s="95" t="str">
        <f>VLOOKUP(A244,'מכרז- רפרנס מלא'!$A$4:$J$561,2,0)</f>
        <v>מוצרי נייר, לוחות ושקפים</v>
      </c>
      <c r="C244" s="95" t="str">
        <f>VLOOKUP(A244,'מכרז- רפרנס מלא'!$A$4:$J$561,3,0)</f>
        <v>נייר מיוחד, מדבקות ושקפים</v>
      </c>
      <c r="D244" s="57" t="str">
        <f>VLOOKUP(A244,'מכרז- רפרנס מלא'!$A$4:$J$561,4,0)</f>
        <v>נייר צילום מיוחד</v>
      </c>
      <c r="E244" s="57" t="str">
        <f>VLOOKUP(A244,'מכרז- רפרנס מלא'!$A$4:$J$561,6,0)</f>
        <v xml:space="preserve">נייר צילום פוטו גלוסי A4, מאה ושישים גר', 50 דף בחבילה  </v>
      </c>
      <c r="F244" s="57" t="str">
        <f>VLOOKUP(A244,'מכרז- רפרנס מלא'!$A$4:$J$561,7,0)</f>
        <v>נייר גלוסי מבריק, גודל A4,  מתאים להדפסת תמונות, 160 גרם, 50 יחידות בחבילה. כל אריזה תסומן בהתאם למפרט דלעיל ותסומן בנוסף עם כל הסימנים האחרים הנדרשים ע"י חוקי המדינה</v>
      </c>
      <c r="G244" s="57">
        <f>VLOOKUP(A244,'מכרז- רפרנס מלא'!$A$4:$J$561,8,0)</f>
        <v>0</v>
      </c>
      <c r="H244" s="57" t="str">
        <f>VLOOKUP(A244,'מכרז- רפרנס מלא'!$A$4:$J$561,9,0)</f>
        <v>חב'</v>
      </c>
      <c r="I244" s="150">
        <f>VLOOKUP(A244,'מכרז- רפרנס מלא'!$A$4:$J$561,5,0)</f>
        <v>5.8823529411764712E-4</v>
      </c>
      <c r="J244" s="297"/>
      <c r="K244" s="243"/>
      <c r="L244" s="244"/>
    </row>
    <row r="245" spans="1:12" ht="71.25" x14ac:dyDescent="0.2">
      <c r="A245" s="236">
        <v>243</v>
      </c>
      <c r="B245" s="95" t="str">
        <f>VLOOKUP(A245,'מכרז- רפרנס מלא'!$A$4:$J$561,2,0)</f>
        <v>מוצרי נייר, לוחות ושקפים</v>
      </c>
      <c r="C245" s="95" t="str">
        <f>VLOOKUP(A245,'מכרז- רפרנס מלא'!$A$4:$J$561,3,0)</f>
        <v>נייר מיוחד, מדבקות ושקפים</v>
      </c>
      <c r="D245" s="57" t="str">
        <f>VLOOKUP(A245,'מכרז- רפרנס מלא'!$A$4:$J$561,4,0)</f>
        <v>נייר צילום מיוחד</v>
      </c>
      <c r="E245" s="57" t="str">
        <f>VLOOKUP(A245,'מכרז- רפרנס מלא'!$A$4:$J$561,6,0)</f>
        <v xml:space="preserve">נייר צילום פוטו גלוסי A4, מאתיים וארבעים גר', עשרים דף בחבילה  </v>
      </c>
      <c r="F245" s="57" t="str">
        <f>VLOOKUP(A245,'מכרז- רפרנס מלא'!$A$4:$J$561,7,0)</f>
        <v>נייר גלוסי מבריק, גודל A4, מתאים להדפסת תמונות, 240 גרם, 20 יחידות בחבילה. כל אריזה תסומן בהתאם למפרט דלעיל ותסומן בנוסף עם כל הסימנים האחרים הנדרשים ע"י חוקי המדינה</v>
      </c>
      <c r="G245" s="57">
        <f>VLOOKUP(A245,'מכרז- רפרנס מלא'!$A$4:$J$561,8,0)</f>
        <v>0</v>
      </c>
      <c r="H245" s="57" t="str">
        <f>VLOOKUP(A245,'מכרז- רפרנס מלא'!$A$4:$J$561,9,0)</f>
        <v>חב'</v>
      </c>
      <c r="I245" s="150">
        <f>VLOOKUP(A245,'מכרז- רפרנס מלא'!$A$4:$J$561,5,0)</f>
        <v>5.8823529411764712E-4</v>
      </c>
      <c r="J245" s="297"/>
      <c r="K245" s="243"/>
      <c r="L245" s="244"/>
    </row>
    <row r="246" spans="1:12" ht="71.25" x14ac:dyDescent="0.2">
      <c r="A246" s="236">
        <v>244</v>
      </c>
      <c r="B246" s="95" t="str">
        <f>VLOOKUP(A246,'מכרז- רפרנס מלא'!$A$4:$J$561,2,0)</f>
        <v>מוצרי נייר, לוחות ושקפים</v>
      </c>
      <c r="C246" s="95" t="str">
        <f>VLOOKUP(A246,'מכרז- רפרנס מלא'!$A$4:$J$561,3,0)</f>
        <v>נייר מיוחד, מדבקות ושקפים</v>
      </c>
      <c r="D246" s="57" t="str">
        <f>VLOOKUP(A246,'מכרז- רפרנס מלא'!$A$4:$J$561,4,0)</f>
        <v>נייר צילום מיוחד</v>
      </c>
      <c r="E246" s="57" t="str">
        <f>VLOOKUP(A246,'מכרז- רפרנס מלא'!$A$4:$J$561,6,0)</f>
        <v>נייר צילום פוטו פרימיום A4, מאתיים ושמונים כר', עשרים דף בחבילה</v>
      </c>
      <c r="F246" s="57" t="str">
        <f>VLOOKUP(A246,'מכרז- רפרנס מלא'!$A$4:$J$561,7,0)</f>
        <v>נייר גלוסי מבריק, גודל A4, מתאים להדפסת תמונות, 280 גרם, 20 יחידות בחבילה. כל אריזה תסומן בהתאם למפרט דלעיל ותסומן בנוסף עם כל הסימנים האחרים הנדרשים ע"י חוקי המדינה</v>
      </c>
      <c r="G246" s="57">
        <f>VLOOKUP(A246,'מכרז- רפרנס מלא'!$A$4:$J$561,8,0)</f>
        <v>0</v>
      </c>
      <c r="H246" s="57" t="str">
        <f>VLOOKUP(A246,'מכרז- רפרנס מלא'!$A$4:$J$561,9,0)</f>
        <v>חב'</v>
      </c>
      <c r="I246" s="150">
        <f>VLOOKUP(A246,'מכרז- רפרנס מלא'!$A$4:$J$561,5,0)</f>
        <v>5.8823529411764712E-4</v>
      </c>
      <c r="J246" s="297"/>
      <c r="K246" s="243"/>
      <c r="L246" s="244"/>
    </row>
    <row r="247" spans="1:12" ht="42.75" x14ac:dyDescent="0.2">
      <c r="A247" s="236">
        <v>245</v>
      </c>
      <c r="B247" s="95" t="str">
        <f>VLOOKUP(A247,'מכרז- רפרנס מלא'!$A$4:$J$561,2,0)</f>
        <v>מוצרי נייר, לוחות ושקפים</v>
      </c>
      <c r="C247" s="95" t="str">
        <f>VLOOKUP(A247,'מכרז- רפרנס מלא'!$A$4:$J$561,3,0)</f>
        <v>נייר מיוחד, מדבקות ושקפים</v>
      </c>
      <c r="D247" s="57" t="str">
        <f>VLOOKUP(A247,'מכרז- רפרנס מלא'!$A$4:$J$561,4,0)</f>
        <v>נייר צילום מיוחד</v>
      </c>
      <c r="E247" s="57" t="str">
        <f>VLOOKUP(A247,'מכרז- רפרנס מלא'!$A$4:$J$561,6,0)</f>
        <v>תויות נייר לבנות למדפסת זברה 2844 גודל 85*50 מ"מ</v>
      </c>
      <c r="F247" s="57" t="str">
        <f>VLOOKUP(A247,'מכרז- רפרנס מלא'!$A$4:$J$561,7,0)</f>
        <v>תויות נייר לבנות למדפסת זברה 2844 גודל 85*50 מ"מ</v>
      </c>
      <c r="G247" s="57">
        <f>VLOOKUP(A247,'מכרז- רפרנס מלא'!$A$4:$J$561,8,0)</f>
        <v>0</v>
      </c>
      <c r="H247" s="57" t="str">
        <f>VLOOKUP(A247,'מכרז- רפרנס מלא'!$A$4:$J$561,9,0)</f>
        <v>חב'</v>
      </c>
      <c r="I247" s="150">
        <f>VLOOKUP(A247,'מכרז- רפרנס מלא'!$A$4:$J$561,5,0)</f>
        <v>5.8823529411764712E-4</v>
      </c>
      <c r="J247" s="297"/>
      <c r="K247" s="243"/>
      <c r="L247" s="244"/>
    </row>
    <row r="248" spans="1:12" ht="42.75" x14ac:dyDescent="0.2">
      <c r="A248" s="236">
        <v>246</v>
      </c>
      <c r="B248" s="95" t="str">
        <f>VLOOKUP(A248,'מכרז- רפרנס מלא'!$A$4:$J$561,2,0)</f>
        <v>מוצרי נייר, לוחות ושקפים</v>
      </c>
      <c r="C248" s="95" t="str">
        <f>VLOOKUP(A248,'מכרז- רפרנס מלא'!$A$4:$J$561,3,0)</f>
        <v>נייר מיוחד, מדבקות ושקפים</v>
      </c>
      <c r="D248" s="57" t="str">
        <f>VLOOKUP(A248,'מכרז- רפרנס מלא'!$A$4:$J$561,4,0)</f>
        <v>נייר צילום מיוחד</v>
      </c>
      <c r="E248" s="57" t="str">
        <f>VLOOKUP(A248,'מכרז- רפרנס מלא'!$A$4:$J$561,6,0)</f>
        <v>רדיד אלומינים למדפסת זברה 110*91 ס"מ</v>
      </c>
      <c r="F248" s="57" t="str">
        <f>VLOOKUP(A248,'מכרז- רפרנס מלא'!$A$4:$J$561,7,0)</f>
        <v>רדיד אלומינים למדפסת זברה 110*91 מ"מ</v>
      </c>
      <c r="G248" s="57">
        <f>VLOOKUP(A248,'מכרז- רפרנס מלא'!$A$4:$J$561,8,0)</f>
        <v>0</v>
      </c>
      <c r="H248" s="57" t="str">
        <f>VLOOKUP(A248,'מכרז- רפרנס מלא'!$A$4:$J$561,9,0)</f>
        <v>חב'</v>
      </c>
      <c r="I248" s="150">
        <f>VLOOKUP(A248,'מכרז- רפרנס מלא'!$A$4:$J$561,5,0)</f>
        <v>5.8823529411764712E-4</v>
      </c>
      <c r="J248" s="297"/>
      <c r="K248" s="243"/>
      <c r="L248" s="244"/>
    </row>
    <row r="249" spans="1:12" ht="42.75" x14ac:dyDescent="0.2">
      <c r="A249" s="236">
        <v>247</v>
      </c>
      <c r="B249" s="95" t="str">
        <f>VLOOKUP(A249,'מכרז- רפרנס מלא'!$A$4:$J$561,2,0)</f>
        <v>מוצרי נייר, לוחות ושקפים</v>
      </c>
      <c r="C249" s="95" t="str">
        <f>VLOOKUP(A249,'מכרז- רפרנס מלא'!$A$4:$J$561,3,0)</f>
        <v>נייר מיוחד, מדבקות ושקפים</v>
      </c>
      <c r="D249" s="57" t="str">
        <f>VLOOKUP(A249,'מכרז- רפרנס מלא'!$A$4:$J$561,4,0)</f>
        <v>נייר קופי</v>
      </c>
      <c r="E249" s="57" t="str">
        <f>VLOOKUP(A249,'מכרז- רפרנס מלא'!$A$4:$J$561,6,0)</f>
        <v>נייר COLOR COPY לבן 160 גרם A3 250 יח'</v>
      </c>
      <c r="F249" s="57" t="str">
        <f>VLOOKUP(A249,'מכרז- רפרנס מלא'!$A$4:$J$561,7,0)</f>
        <v>נייר COLOR COPY לבן 160 גרם A3 250 יח'</v>
      </c>
      <c r="G249" s="57">
        <f>VLOOKUP(A249,'מכרז- רפרנס מלא'!$A$4:$J$561,8,0)</f>
        <v>0</v>
      </c>
      <c r="H249" s="57" t="str">
        <f>VLOOKUP(A249,'מכרז- רפרנס מלא'!$A$4:$J$561,9,0)</f>
        <v>חבילה</v>
      </c>
      <c r="I249" s="150">
        <f>VLOOKUP(A249,'מכרז- רפרנס מלא'!$A$4:$J$561,5,0)</f>
        <v>1.4999999999999999E-4</v>
      </c>
      <c r="J249" s="297"/>
      <c r="K249" s="243"/>
      <c r="L249" s="244"/>
    </row>
    <row r="250" spans="1:12" ht="42.75" x14ac:dyDescent="0.2">
      <c r="A250" s="236">
        <v>248</v>
      </c>
      <c r="B250" s="95" t="str">
        <f>VLOOKUP(A250,'מכרז- רפרנס מלא'!$A$4:$J$561,2,0)</f>
        <v>מוצרי נייר, לוחות ושקפים</v>
      </c>
      <c r="C250" s="95" t="str">
        <f>VLOOKUP(A250,'מכרז- רפרנס מלא'!$A$4:$J$561,3,0)</f>
        <v>נייר מיוחד, מדבקות ושקפים</v>
      </c>
      <c r="D250" s="57" t="str">
        <f>VLOOKUP(A250,'מכרז- רפרנס מלא'!$A$4:$J$561,4,0)</f>
        <v>נייר קופי</v>
      </c>
      <c r="E250" s="57" t="str">
        <f>VLOOKUP(A250,'מכרז- רפרנס מלא'!$A$4:$J$561,6,0)</f>
        <v>נייר פחם פלסטי כחול 100 יח</v>
      </c>
      <c r="F250" s="57" t="str">
        <f>VLOOKUP(A250,'מכרז- רפרנס מלא'!$A$4:$J$561,7,0)</f>
        <v>נייר פחם פלסטי בגודל A4, אינו מלכלך, להעתקת מסמכים, 100 יח בחבילה</v>
      </c>
      <c r="G250" s="57">
        <f>VLOOKUP(A250,'מכרז- רפרנס מלא'!$A$4:$J$561,8,0)</f>
        <v>0</v>
      </c>
      <c r="H250" s="57" t="str">
        <f>VLOOKUP(A250,'מכרז- רפרנס מלא'!$A$4:$J$561,9,0)</f>
        <v>חב'</v>
      </c>
      <c r="I250" s="150">
        <f>VLOOKUP(A250,'מכרז- רפרנס מלא'!$A$4:$J$561,5,0)</f>
        <v>1.4999999999999999E-4</v>
      </c>
      <c r="J250" s="297"/>
      <c r="K250" s="243"/>
      <c r="L250" s="244"/>
    </row>
    <row r="251" spans="1:12" ht="42.75" x14ac:dyDescent="0.2">
      <c r="A251" s="236">
        <v>249</v>
      </c>
      <c r="B251" s="95" t="str">
        <f>VLOOKUP(A251,'מכרז- רפרנס מלא'!$A$4:$J$561,2,0)</f>
        <v>מוצרי נייר, לוחות ושקפים</v>
      </c>
      <c r="C251" s="95" t="str">
        <f>VLOOKUP(A251,'מכרז- רפרנס מלא'!$A$4:$J$561,3,0)</f>
        <v>נייר מיוחד, מדבקות ושקפים</v>
      </c>
      <c r="D251" s="57" t="str">
        <f>VLOOKUP(A251,'מכרז- רפרנס מלא'!$A$4:$J$561,4,0)</f>
        <v>שקפים</v>
      </c>
      <c r="E251" s="57" t="str">
        <f>VLOOKUP(A251,'מכרז- רפרנס מלא'!$A$4:$J$561,6,0)</f>
        <v>שקף למדפסת לייזר מידה A4 , שחור לבן, 100 יחידות באריזה</v>
      </c>
      <c r="F251" s="57" t="str">
        <f>VLOOKUP(A251,'מכרז- רפרנס מלא'!$A$4:$J$561,7,0)</f>
        <v>שקף למדפסת לייזר גודל A4, שחור/ לבן, 100 יחידות באריזה</v>
      </c>
      <c r="G251" s="57">
        <f>VLOOKUP(A251,'מכרז- רפרנס מלא'!$A$4:$J$561,8,0)</f>
        <v>0</v>
      </c>
      <c r="H251" s="57" t="str">
        <f>VLOOKUP(A251,'מכרז- רפרנס מלא'!$A$4:$J$561,9,0)</f>
        <v>חב'</v>
      </c>
      <c r="I251" s="150">
        <f>VLOOKUP(A251,'מכרז- רפרנס מלא'!$A$4:$J$561,5,0)</f>
        <v>3.9999999999999996E-4</v>
      </c>
      <c r="J251" s="297"/>
      <c r="K251" s="243"/>
      <c r="L251" s="244"/>
    </row>
    <row r="252" spans="1:12" ht="42.75" x14ac:dyDescent="0.2">
      <c r="A252" s="236">
        <v>250</v>
      </c>
      <c r="B252" s="95" t="str">
        <f>VLOOKUP(A252,'מכרז- רפרנס מלא'!$A$4:$J$561,2,0)</f>
        <v>מוצרי נייר, לוחות ושקפים</v>
      </c>
      <c r="C252" s="95" t="str">
        <f>VLOOKUP(A252,'מכרז- רפרנס מלא'!$A$4:$J$561,3,0)</f>
        <v>נייר מיוחד, מדבקות ושקפים</v>
      </c>
      <c r="D252" s="57" t="str">
        <f>VLOOKUP(A252,'מכרז- רפרנס מלא'!$A$4:$J$561,4,0)</f>
        <v>שקפים</v>
      </c>
      <c r="E252" s="57" t="str">
        <f>VLOOKUP(A252,'מכרז- רפרנס מלא'!$A$4:$J$561,6,0)</f>
        <v>שקף למכונת צילום מידה A4, שחור לבן 100 יחידות באריזה</v>
      </c>
      <c r="F252" s="57" t="str">
        <f>VLOOKUP(A252,'מכרז- רפרנס מלא'!$A$4:$J$561,7,0)</f>
        <v>שקף למכונות צילום שחור/לבן, מתאים למכונות צילום בלבד, 100 שקפים בחבילה, גודל A4</v>
      </c>
      <c r="G252" s="57">
        <f>VLOOKUP(A252,'מכרז- רפרנס מלא'!$A$4:$J$561,8,0)</f>
        <v>0</v>
      </c>
      <c r="H252" s="57" t="str">
        <f>VLOOKUP(A252,'מכרז- רפרנס מלא'!$A$4:$J$561,9,0)</f>
        <v>חב'</v>
      </c>
      <c r="I252" s="150">
        <f>VLOOKUP(A252,'מכרז- רפרנס מלא'!$A$4:$J$561,5,0)</f>
        <v>3.9999999999999996E-4</v>
      </c>
      <c r="J252" s="297"/>
      <c r="K252" s="243"/>
      <c r="L252" s="244"/>
    </row>
    <row r="253" spans="1:12" ht="42.75" x14ac:dyDescent="0.2">
      <c r="A253" s="236">
        <v>251</v>
      </c>
      <c r="B253" s="95" t="str">
        <f>VLOOKUP(A253,'מכרז- רפרנס מלא'!$A$4:$J$561,2,0)</f>
        <v>מוצרי נייר, לוחות ושקפים</v>
      </c>
      <c r="C253" s="95" t="str">
        <f>VLOOKUP(A253,'מכרז- רפרנס מלא'!$A$4:$J$561,3,0)</f>
        <v>נייר מיוחד, מדבקות ושקפים</v>
      </c>
      <c r="D253" s="57" t="str">
        <f>VLOOKUP(A253,'מכרז- רפרנס מלא'!$A$4:$J$561,4,0)</f>
        <v>שקפים</v>
      </c>
      <c r="E253" s="57" t="str">
        <f>VLOOKUP(A253,'מכרז- רפרנס מלא'!$A$4:$J$561,6,0)</f>
        <v>שקף לכריכה מידה A4  170 מיקרון  100 יח' באריזה</v>
      </c>
      <c r="F253" s="57" t="str">
        <f>VLOOKUP(A253,'מכרז- רפרנס מלא'!$A$4:$J$561,7,0)</f>
        <v>שקף לכריכה מידה A4  י170 מיקרון 100 יח' באריזה</v>
      </c>
      <c r="G253" s="57">
        <f>VLOOKUP(A253,'מכרז- רפרנס מלא'!$A$4:$J$561,8,0)</f>
        <v>0</v>
      </c>
      <c r="H253" s="57" t="str">
        <f>VLOOKUP(A253,'מכרז- רפרנס מלא'!$A$4:$J$561,9,0)</f>
        <v>חב'</v>
      </c>
      <c r="I253" s="150">
        <f>VLOOKUP(A253,'מכרז- רפרנס מלא'!$A$4:$J$561,5,0)</f>
        <v>3.9999999999999996E-4</v>
      </c>
      <c r="J253" s="297"/>
      <c r="K253" s="243"/>
      <c r="L253" s="244"/>
    </row>
    <row r="254" spans="1:12" ht="71.25" x14ac:dyDescent="0.2">
      <c r="A254" s="236">
        <v>252</v>
      </c>
      <c r="B254" s="95" t="str">
        <f>VLOOKUP(A254,'מכרז- רפרנס מלא'!$A$4:$J$561,2,0)</f>
        <v>מוצרי נייר, לוחות ושקפים</v>
      </c>
      <c r="C254" s="95" t="str">
        <f>VLOOKUP(A254,'מכרז- רפרנס מלא'!$A$4:$J$561,3,0)</f>
        <v>לוחות</v>
      </c>
      <c r="D254" s="57" t="str">
        <f>VLOOKUP(A254,'מכרז- רפרנס מלא'!$A$4:$J$561,4,0)</f>
        <v>לוחות</v>
      </c>
      <c r="E254" s="57" t="str">
        <f>VLOOKUP(A254,'מכרז- רפרנס מלא'!$A$4:$J$561,6,0)</f>
        <v>לוח כתיבה מחיק לבן 60*40 מסגרת עץ</v>
      </c>
      <c r="F254" s="57" t="str">
        <f>VLOOKUP(A254,'מכרז- רפרנס מלא'!$A$4:$J$561,7,0)</f>
        <v>לוח איכותי בעל מסגרת עץ MDF  איכותי וציפוי מיוחד לכתיבה קלה ומחיקה ללא השארת סימני כתיבה.  שוקת להנחת הטושים.מתאים לכתיבה עם טושים מחיקם, גודל 40 / 60 ס"מ</v>
      </c>
      <c r="G254" s="57">
        <f>VLOOKUP(A254,'מכרז- רפרנס מלא'!$A$4:$J$561,8,0)</f>
        <v>0</v>
      </c>
      <c r="H254" s="57" t="str">
        <f>VLOOKUP(A254,'מכרז- רפרנס מלא'!$A$4:$J$561,9,0)</f>
        <v>יח'</v>
      </c>
      <c r="I254" s="150">
        <f>VLOOKUP(A254,'מכרז- רפרנס מלא'!$A$4:$J$561,5,0)</f>
        <v>2.395E-3</v>
      </c>
      <c r="J254" s="297"/>
      <c r="K254" s="243"/>
      <c r="L254" s="244"/>
    </row>
    <row r="255" spans="1:12" ht="71.25" x14ac:dyDescent="0.2">
      <c r="A255" s="236">
        <v>253</v>
      </c>
      <c r="B255" s="95" t="str">
        <f>VLOOKUP(A255,'מכרז- רפרנס מלא'!$A$4:$J$561,2,0)</f>
        <v>מוצרי נייר, לוחות ושקפים</v>
      </c>
      <c r="C255" s="95" t="str">
        <f>VLOOKUP(A255,'מכרז- רפרנס מלא'!$A$4:$J$561,3,0)</f>
        <v>לוחות</v>
      </c>
      <c r="D255" s="57" t="str">
        <f>VLOOKUP(A255,'מכרז- רפרנס מלא'!$A$4:$J$561,4,0)</f>
        <v>לוחות</v>
      </c>
      <c r="E255" s="57" t="str">
        <f>VLOOKUP(A255,'מכרז- רפרנס מלא'!$A$4:$J$561,6,0)</f>
        <v>לוח כתיבה מחיק לבן 60*80 מסגרת עץ</v>
      </c>
      <c r="F255" s="57" t="str">
        <f>VLOOKUP(A255,'מכרז- רפרנס מלא'!$A$4:$J$561,7,0)</f>
        <v>לוח איכותי בעל מסגרת עץ MDF  איכותי וציפוי מיוחד לכתיבה קלה ומחיקה ללא השארת סימני כתיבה.  שוקת להנחת הטושים.מתאים לכתיבה עם טושים מחיקם, גודל 60 / 80 ס"מ</v>
      </c>
      <c r="G255" s="57">
        <f>VLOOKUP(A255,'מכרז- רפרנס מלא'!$A$4:$J$561,8,0)</f>
        <v>0</v>
      </c>
      <c r="H255" s="57" t="str">
        <f>VLOOKUP(A255,'מכרז- רפרנס מלא'!$A$4:$J$561,9,0)</f>
        <v>יח'</v>
      </c>
      <c r="I255" s="150">
        <f>VLOOKUP(A255,'מכרז- רפרנס מלא'!$A$4:$J$561,5,0)</f>
        <v>2.395E-3</v>
      </c>
      <c r="J255" s="297"/>
      <c r="K255" s="243"/>
      <c r="L255" s="244"/>
    </row>
    <row r="256" spans="1:12" ht="71.25" x14ac:dyDescent="0.2">
      <c r="A256" s="236">
        <v>254</v>
      </c>
      <c r="B256" s="95" t="str">
        <f>VLOOKUP(A256,'מכרז- רפרנס מלא'!$A$4:$J$561,2,0)</f>
        <v>מוצרי נייר, לוחות ושקפים</v>
      </c>
      <c r="C256" s="95" t="str">
        <f>VLOOKUP(A256,'מכרז- רפרנס מלא'!$A$4:$J$561,3,0)</f>
        <v>לוחות</v>
      </c>
      <c r="D256" s="57" t="str">
        <f>VLOOKUP(A256,'מכרז- רפרנס מלא'!$A$4:$J$561,4,0)</f>
        <v>לוחות</v>
      </c>
      <c r="E256" s="57" t="str">
        <f>VLOOKUP(A256,'מכרז- רפרנס מלא'!$A$4:$J$561,6,0)</f>
        <v>לוח כתיבה מחיק לבן 80*120 מסגרת עץ</v>
      </c>
      <c r="F256" s="57" t="str">
        <f>VLOOKUP(A256,'מכרז- רפרנס מלא'!$A$4:$J$561,7,0)</f>
        <v>לוח איכותי בעל מסגרת עץ MDF  איכותי וציפוי מיוחד לכתיבה קלה ומחיקה ללא השארת סימני כתיבה.  שוקת להנחת הטושים.מתאים לכתיבה עם טושים מחיקם, גודל 120 / 80 ס"מ</v>
      </c>
      <c r="G256" s="57">
        <f>VLOOKUP(A256,'מכרז- רפרנס מלא'!$A$4:$J$561,8,0)</f>
        <v>0</v>
      </c>
      <c r="H256" s="57" t="str">
        <f>VLOOKUP(A256,'מכרז- רפרנס מלא'!$A$4:$J$561,9,0)</f>
        <v>יח'</v>
      </c>
      <c r="I256" s="150">
        <f>VLOOKUP(A256,'מכרז- רפרנס מלא'!$A$4:$J$561,5,0)</f>
        <v>2.395E-3</v>
      </c>
      <c r="J256" s="297"/>
      <c r="K256" s="243"/>
      <c r="L256" s="244"/>
    </row>
    <row r="257" spans="1:12" ht="71.25" x14ac:dyDescent="0.2">
      <c r="A257" s="236">
        <v>255</v>
      </c>
      <c r="B257" s="95" t="str">
        <f>VLOOKUP(A257,'מכרז- רפרנס מלא'!$A$4:$J$561,2,0)</f>
        <v>מוצרי נייר, לוחות ושקפים</v>
      </c>
      <c r="C257" s="95" t="str">
        <f>VLOOKUP(A257,'מכרז- רפרנס מלא'!$A$4:$J$561,3,0)</f>
        <v>לוחות</v>
      </c>
      <c r="D257" s="57" t="str">
        <f>VLOOKUP(A257,'מכרז- רפרנס מלא'!$A$4:$J$561,4,0)</f>
        <v>לוחות</v>
      </c>
      <c r="E257" s="57" t="str">
        <f>VLOOKUP(A257,'מכרז- רפרנס מלא'!$A$4:$J$561,6,0)</f>
        <v>לוח כתיבה מחיק לבן 120*180 מסגרת עץ</v>
      </c>
      <c r="F257" s="57" t="str">
        <f>VLOOKUP(A257,'מכרז- רפרנס מלא'!$A$4:$J$561,7,0)</f>
        <v>לוח איכותי בעל מסגרת עץ MDF  איכותי וציפוי מיוחד לכתיבה קלה ומחיקה ללא השארת סימני כתיבה.  שוקת להנחת הטושים.מתאים לכתיבה עם טושים מחיקם, גודל 120/180 ס"מ</v>
      </c>
      <c r="G257" s="57">
        <f>VLOOKUP(A257,'מכרז- רפרנס מלא'!$A$4:$J$561,8,0)</f>
        <v>0</v>
      </c>
      <c r="H257" s="57" t="str">
        <f>VLOOKUP(A257,'מכרז- רפרנס מלא'!$A$4:$J$561,9,0)</f>
        <v>יח'</v>
      </c>
      <c r="I257" s="150">
        <f>VLOOKUP(A257,'מכרז- רפרנס מלא'!$A$4:$J$561,5,0)</f>
        <v>2.395E-3</v>
      </c>
      <c r="J257" s="297"/>
      <c r="K257" s="243"/>
      <c r="L257" s="244"/>
    </row>
    <row r="258" spans="1:12" ht="71.25" x14ac:dyDescent="0.2">
      <c r="A258" s="236">
        <v>256</v>
      </c>
      <c r="B258" s="95" t="str">
        <f>VLOOKUP(A258,'מכרז- רפרנס מלא'!$A$4:$J$561,2,0)</f>
        <v>מוצרי נייר, לוחות ושקפים</v>
      </c>
      <c r="C258" s="95" t="str">
        <f>VLOOKUP(A258,'מכרז- רפרנס מלא'!$A$4:$J$561,3,0)</f>
        <v>לוחות</v>
      </c>
      <c r="D258" s="57" t="str">
        <f>VLOOKUP(A258,'מכרז- רפרנס מלא'!$A$4:$J$561,4,0)</f>
        <v>לוחות</v>
      </c>
      <c r="E258" s="57" t="str">
        <f>VLOOKUP(A258,'מכרז- רפרנס מלא'!$A$4:$J$561,6,0)</f>
        <v>לוח כתיבה מחיק לבן 120*240 מסגרת עץ</v>
      </c>
      <c r="F258" s="57" t="str">
        <f>VLOOKUP(A258,'מכרז- רפרנס מלא'!$A$4:$J$561,7,0)</f>
        <v>לוח איכותי בעל מסגרת עץ MDF  איכותי וציפוי מיוחד לכתיבה קלה ומחיקה ללא השארת סימני כתיבה.  שוקת להנחת הטושים.מתאים לכתיבה עם טושים מחיקם, גודל 120/240 ס"מ</v>
      </c>
      <c r="G258" s="57">
        <f>VLOOKUP(A258,'מכרז- רפרנס מלא'!$A$4:$J$561,8,0)</f>
        <v>0</v>
      </c>
      <c r="H258" s="57" t="str">
        <f>VLOOKUP(A258,'מכרז- רפרנס מלא'!$A$4:$J$561,9,0)</f>
        <v>יח'</v>
      </c>
      <c r="I258" s="150">
        <f>VLOOKUP(A258,'מכרז- רפרנס מלא'!$A$4:$J$561,5,0)</f>
        <v>2.395E-3</v>
      </c>
      <c r="J258" s="297"/>
      <c r="K258" s="243"/>
      <c r="L258" s="244"/>
    </row>
    <row r="259" spans="1:12" ht="99.75" x14ac:dyDescent="0.2">
      <c r="A259" s="236">
        <v>257</v>
      </c>
      <c r="B259" s="95" t="str">
        <f>VLOOKUP(A259,'מכרז- רפרנס מלא'!$A$4:$J$561,2,0)</f>
        <v>מוצרי נייר, לוחות ושקפים</v>
      </c>
      <c r="C259" s="95" t="str">
        <f>VLOOKUP(A259,'מכרז- רפרנס מלא'!$A$4:$J$561,3,0)</f>
        <v>לוחות</v>
      </c>
      <c r="D259" s="57" t="str">
        <f>VLOOKUP(A259,'מכרז- רפרנס מלא'!$A$4:$J$561,4,0)</f>
        <v>לוחות</v>
      </c>
      <c r="E259" s="57" t="str">
        <f>VLOOKUP(A259,'מכרז- רפרנס מלא'!$A$4:$J$561,6,0)</f>
        <v>לוח כתיבה לבן, 80/60 מחיק מגנטי, מסגרת אלומיניום</v>
      </c>
      <c r="F259" s="57" t="str">
        <f>VLOOKUP(A259,'מכרז- רפרנס מלא'!$A$4:$J$561,7,0)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v>
      </c>
      <c r="G259" s="57">
        <f>VLOOKUP(A259,'מכרז- רפרנס מלא'!$A$4:$J$561,8,0)</f>
        <v>0</v>
      </c>
      <c r="H259" s="57" t="str">
        <f>VLOOKUP(A259,'מכרז- רפרנס מלא'!$A$4:$J$561,9,0)</f>
        <v>יח'</v>
      </c>
      <c r="I259" s="150">
        <f>VLOOKUP(A259,'מכרז- רפרנס מלא'!$A$4:$J$561,5,0)</f>
        <v>2.395E-3</v>
      </c>
      <c r="J259" s="297"/>
      <c r="K259" s="243"/>
      <c r="L259" s="244"/>
    </row>
    <row r="260" spans="1:12" ht="99.75" x14ac:dyDescent="0.2">
      <c r="A260" s="236">
        <v>258</v>
      </c>
      <c r="B260" s="95" t="str">
        <f>VLOOKUP(A260,'מכרז- רפרנס מלא'!$A$4:$J$561,2,0)</f>
        <v>מוצרי נייר, לוחות ושקפים</v>
      </c>
      <c r="C260" s="95" t="str">
        <f>VLOOKUP(A260,'מכרז- רפרנס מלא'!$A$4:$J$561,3,0)</f>
        <v>לוחות</v>
      </c>
      <c r="D260" s="57" t="str">
        <f>VLOOKUP(A260,'מכרז- רפרנס מלא'!$A$4:$J$561,4,0)</f>
        <v>לוחות</v>
      </c>
      <c r="E260" s="57" t="str">
        <f>VLOOKUP(A260,'מכרז- רפרנס מלא'!$A$4:$J$561,6,0)</f>
        <v>לוח כתיבה לבן, 120/80 מחיק מגנטי, מסגרת אלומיניום</v>
      </c>
      <c r="F260" s="57" t="str">
        <f>VLOOKUP(A260,'מכרז- רפרנס מלא'!$A$4:$J$561,7,0)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80 / 120 ס"מ</v>
      </c>
      <c r="G260" s="57">
        <f>VLOOKUP(A260,'מכרז- רפרנס מלא'!$A$4:$J$561,8,0)</f>
        <v>0</v>
      </c>
      <c r="H260" s="57" t="str">
        <f>VLOOKUP(A260,'מכרז- רפרנס מלא'!$A$4:$J$561,9,0)</f>
        <v>יח'</v>
      </c>
      <c r="I260" s="150">
        <f>VLOOKUP(A260,'מכרז- רפרנס מלא'!$A$4:$J$561,5,0)</f>
        <v>2.395E-3</v>
      </c>
      <c r="J260" s="297"/>
      <c r="K260" s="243"/>
      <c r="L260" s="244"/>
    </row>
    <row r="261" spans="1:12" ht="99.75" x14ac:dyDescent="0.2">
      <c r="A261" s="236">
        <v>259</v>
      </c>
      <c r="B261" s="95" t="str">
        <f>VLOOKUP(A261,'מכרז- רפרנס מלא'!$A$4:$J$561,2,0)</f>
        <v>מוצרי נייר, לוחות ושקפים</v>
      </c>
      <c r="C261" s="95" t="str">
        <f>VLOOKUP(A261,'מכרז- רפרנס מלא'!$A$4:$J$561,3,0)</f>
        <v>לוחות</v>
      </c>
      <c r="D261" s="57" t="str">
        <f>VLOOKUP(A261,'מכרז- רפרנס מלא'!$A$4:$J$561,4,0)</f>
        <v>לוחות</v>
      </c>
      <c r="E261" s="57" t="str">
        <f>VLOOKUP(A261,'מכרז- רפרנס מלא'!$A$4:$J$561,6,0)</f>
        <v>לוח כתיבה לבן, 180/120 מחיק מגנטי, מסגרת אלומיניום</v>
      </c>
      <c r="F261" s="57" t="str">
        <f>VLOOKUP(A261,'מכרז- רפרנס מלא'!$A$4:$J$561,7,0)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120/180 ס"מ</v>
      </c>
      <c r="G261" s="57">
        <f>VLOOKUP(A261,'מכרז- רפרנס מלא'!$A$4:$J$561,8,0)</f>
        <v>0</v>
      </c>
      <c r="H261" s="57" t="str">
        <f>VLOOKUP(A261,'מכרז- רפרנס מלא'!$A$4:$J$561,9,0)</f>
        <v>יח'</v>
      </c>
      <c r="I261" s="150">
        <f>VLOOKUP(A261,'מכרז- רפרנס מלא'!$A$4:$J$561,5,0)</f>
        <v>2.395E-3</v>
      </c>
      <c r="J261" s="297"/>
      <c r="K261" s="243"/>
      <c r="L261" s="244"/>
    </row>
    <row r="262" spans="1:12" ht="99.75" x14ac:dyDescent="0.2">
      <c r="A262" s="236">
        <v>260</v>
      </c>
      <c r="B262" s="95" t="str">
        <f>VLOOKUP(A262,'מכרז- רפרנס מלא'!$A$4:$J$561,2,0)</f>
        <v>מוצרי נייר, לוחות ושקפים</v>
      </c>
      <c r="C262" s="95" t="str">
        <f>VLOOKUP(A262,'מכרז- רפרנס מלא'!$A$4:$J$561,3,0)</f>
        <v>לוחות</v>
      </c>
      <c r="D262" s="57" t="str">
        <f>VLOOKUP(A262,'מכרז- רפרנס מלא'!$A$4:$J$561,4,0)</f>
        <v>לוחות</v>
      </c>
      <c r="E262" s="57" t="str">
        <f>VLOOKUP(A262,'מכרז- רפרנס מלא'!$A$4:$J$561,6,0)</f>
        <v>לוח כתיבה לבן, 240/120 מחיק מגנטי, מסגרת אלומיניום</v>
      </c>
      <c r="F262" s="57" t="str">
        <f>VLOOKUP(A262,'מכרז- רפרנס מלא'!$A$4:$J$561,7,0)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120/240 ס"מ</v>
      </c>
      <c r="G262" s="57">
        <f>VLOOKUP(A262,'מכרז- רפרנס מלא'!$A$4:$J$561,8,0)</f>
        <v>0</v>
      </c>
      <c r="H262" s="57" t="str">
        <f>VLOOKUP(A262,'מכרז- רפרנס מלא'!$A$4:$J$561,9,0)</f>
        <v>יח'</v>
      </c>
      <c r="I262" s="150">
        <f>VLOOKUP(A262,'מכרז- רפרנס מלא'!$A$4:$J$561,5,0)</f>
        <v>2.395E-3</v>
      </c>
      <c r="J262" s="297"/>
      <c r="K262" s="243"/>
      <c r="L262" s="244"/>
    </row>
    <row r="263" spans="1:12" ht="99.75" x14ac:dyDescent="0.2">
      <c r="A263" s="236">
        <v>261</v>
      </c>
      <c r="B263" s="95" t="str">
        <f>VLOOKUP(A263,'מכרז- רפרנס מלא'!$A$4:$J$561,2,0)</f>
        <v>מוצרי נייר, לוחות ושקפים</v>
      </c>
      <c r="C263" s="95" t="str">
        <f>VLOOKUP(A263,'מכרז- רפרנס מלא'!$A$4:$J$561,3,0)</f>
        <v>לוחות</v>
      </c>
      <c r="D263" s="57" t="str">
        <f>VLOOKUP(A263,'מכרז- רפרנס מלא'!$A$4:$J$561,4,0)</f>
        <v>לוחות</v>
      </c>
      <c r="E263" s="57" t="str">
        <f>VLOOKUP(A263,'מכרז- רפרנס מלא'!$A$4:$J$561,6,0)</f>
        <v>לוח כתיבה לבן, 360/120 מחיק מגנטי, מסגרת אלומיניום</v>
      </c>
      <c r="F263" s="57" t="str">
        <f>VLOOKUP(A263,'מכרז- רפרנס מלא'!$A$4:$J$561,7,0)</f>
        <v>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120/360 ס"מ</v>
      </c>
      <c r="G263" s="57">
        <f>VLOOKUP(A263,'מכרז- רפרנס מלא'!$A$4:$J$561,8,0)</f>
        <v>0</v>
      </c>
      <c r="H263" s="57" t="str">
        <f>VLOOKUP(A263,'מכרז- רפרנס מלא'!$A$4:$J$561,9,0)</f>
        <v>יח'</v>
      </c>
      <c r="I263" s="150">
        <f>VLOOKUP(A263,'מכרז- רפרנס מלא'!$A$4:$J$561,5,0)</f>
        <v>2.395E-3</v>
      </c>
      <c r="J263" s="297"/>
      <c r="K263" s="243"/>
      <c r="L263" s="244"/>
    </row>
    <row r="264" spans="1:12" ht="71.25" x14ac:dyDescent="0.2">
      <c r="A264" s="236">
        <v>262</v>
      </c>
      <c r="B264" s="95" t="str">
        <f>VLOOKUP(A264,'מכרז- רפרנס מלא'!$A$4:$J$561,2,0)</f>
        <v>מוצרי נייר, לוחות ושקפים</v>
      </c>
      <c r="C264" s="95" t="str">
        <f>VLOOKUP(A264,'מכרז- רפרנס מלא'!$A$4:$J$561,3,0)</f>
        <v>לוחות</v>
      </c>
      <c r="D264" s="57" t="str">
        <f>VLOOKUP(A264,'מכרז- רפרנס מלא'!$A$4:$J$561,4,0)</f>
        <v>לוחות</v>
      </c>
      <c r="E264" s="57" t="str">
        <f>VLOOKUP(A264,'מכרז- רפרנס מלא'!$A$4:$J$561,6,0)</f>
        <v xml:space="preserve">לוח שעם, מסגרת עץ, גודל  30/40 ס"מ </v>
      </c>
      <c r="F264" s="57" t="str">
        <f>VLOOKUP(A264,'מכרז- רפרנס מלא'!$A$4:$J$561,7,0)</f>
        <v>לוח שעם משובח, 3 מ"מ שעם על מצע של
 פוליאסטירן מוקצף בעובי 10 מ"מ, ועמיד בנעיצות מרובות,
מסגרת עץ בוק משובח. מתאים לנעיצת מודעות, גודל 30 / 40 ס"מ</v>
      </c>
      <c r="G264" s="57">
        <f>VLOOKUP(A264,'מכרז- רפרנס מלא'!$A$4:$J$561,8,0)</f>
        <v>0</v>
      </c>
      <c r="H264" s="57" t="str">
        <f>VLOOKUP(A264,'מכרז- רפרנס מלא'!$A$4:$J$561,9,0)</f>
        <v>יח'</v>
      </c>
      <c r="I264" s="150">
        <f>VLOOKUP(A264,'מכרז- רפרנס מלא'!$A$4:$J$561,5,0)</f>
        <v>2.395E-3</v>
      </c>
      <c r="J264" s="297"/>
      <c r="K264" s="243"/>
      <c r="L264" s="244"/>
    </row>
    <row r="265" spans="1:12" ht="71.25" x14ac:dyDescent="0.2">
      <c r="A265" s="236">
        <v>263</v>
      </c>
      <c r="B265" s="95" t="str">
        <f>VLOOKUP(A265,'מכרז- רפרנס מלא'!$A$4:$J$561,2,0)</f>
        <v>מוצרי נייר, לוחות ושקפים</v>
      </c>
      <c r="C265" s="95" t="str">
        <f>VLOOKUP(A265,'מכרז- רפרנס מלא'!$A$4:$J$561,3,0)</f>
        <v>לוחות</v>
      </c>
      <c r="D265" s="57" t="str">
        <f>VLOOKUP(A265,'מכרז- רפרנס מלא'!$A$4:$J$561,4,0)</f>
        <v>לוחות</v>
      </c>
      <c r="E265" s="57" t="str">
        <f>VLOOKUP(A265,'מכרז- רפרנס מלא'!$A$4:$J$561,6,0)</f>
        <v xml:space="preserve">לוח שעם, מסגרת עץ, גודל  60/40 ס"מ </v>
      </c>
      <c r="F265" s="57" t="str">
        <f>VLOOKUP(A265,'מכרז- רפרנס מלא'!$A$4:$J$561,7,0)</f>
        <v>ללוח שעם משובח, 3 מ"מ שעם על מצע של
 פוליאסטירן מוקצף בעובי 10 מ"מ, ועמיד בנעיצות מרובות,
מסגרת עץ בוק משובח. מתאים לנעיצת מודעות, גודל 40 / 60 ס"מ</v>
      </c>
      <c r="G265" s="57">
        <f>VLOOKUP(A265,'מכרז- רפרנס מלא'!$A$4:$J$561,8,0)</f>
        <v>0</v>
      </c>
      <c r="H265" s="57" t="str">
        <f>VLOOKUP(A265,'מכרז- רפרנס מלא'!$A$4:$J$561,9,0)</f>
        <v>יח'</v>
      </c>
      <c r="I265" s="150">
        <f>VLOOKUP(A265,'מכרז- רפרנס מלא'!$A$4:$J$561,5,0)</f>
        <v>2.395E-3</v>
      </c>
      <c r="J265" s="297"/>
      <c r="K265" s="243"/>
      <c r="L265" s="244"/>
    </row>
    <row r="266" spans="1:12" ht="71.25" x14ac:dyDescent="0.2">
      <c r="A266" s="236">
        <v>264</v>
      </c>
      <c r="B266" s="95" t="str">
        <f>VLOOKUP(A266,'מכרז- רפרנס מלא'!$A$4:$J$561,2,0)</f>
        <v>מוצרי נייר, לוחות ושקפים</v>
      </c>
      <c r="C266" s="95" t="str">
        <f>VLOOKUP(A266,'מכרז- רפרנס מלא'!$A$4:$J$561,3,0)</f>
        <v>לוחות</v>
      </c>
      <c r="D266" s="57" t="str">
        <f>VLOOKUP(A266,'מכרז- רפרנס מלא'!$A$4:$J$561,4,0)</f>
        <v>לוחות</v>
      </c>
      <c r="E266" s="57" t="str">
        <f>VLOOKUP(A266,'מכרז- רפרנס מלא'!$A$4:$J$561,6,0)</f>
        <v xml:space="preserve">לוח שעם, מסגרת עץ, גודל  80/60 ס"מ </v>
      </c>
      <c r="F266" s="57" t="str">
        <f>VLOOKUP(A266,'מכרז- רפרנס מלא'!$A$4:$J$561,7,0)</f>
        <v>לוח שעם משובח, 3 מ"מ שעם על מצע של
 פוליאסטירן מוקצף בעובי 10 מ"מ, ועמיד בנעיצות מרובות,
מסגרת עץ בוק משובח. מתאים לנעיצת מודעות, גודל 60 / 80 ס"מ</v>
      </c>
      <c r="G266" s="57">
        <f>VLOOKUP(A266,'מכרז- רפרנס מלא'!$A$4:$J$561,8,0)</f>
        <v>0</v>
      </c>
      <c r="H266" s="57" t="str">
        <f>VLOOKUP(A266,'מכרז- רפרנס מלא'!$A$4:$J$561,9,0)</f>
        <v>יח'</v>
      </c>
      <c r="I266" s="150">
        <f>VLOOKUP(A266,'מכרז- רפרנס מלא'!$A$4:$J$561,5,0)</f>
        <v>2.395E-3</v>
      </c>
      <c r="J266" s="297"/>
      <c r="K266" s="243"/>
      <c r="L266" s="244"/>
    </row>
    <row r="267" spans="1:12" ht="71.25" x14ac:dyDescent="0.2">
      <c r="A267" s="236">
        <v>265</v>
      </c>
      <c r="B267" s="95" t="str">
        <f>VLOOKUP(A267,'מכרז- רפרנס מלא'!$A$4:$J$561,2,0)</f>
        <v>מוצרי נייר, לוחות ושקפים</v>
      </c>
      <c r="C267" s="95" t="str">
        <f>VLOOKUP(A267,'מכרז- רפרנס מלא'!$A$4:$J$561,3,0)</f>
        <v>לוחות</v>
      </c>
      <c r="D267" s="57" t="str">
        <f>VLOOKUP(A267,'מכרז- רפרנס מלא'!$A$4:$J$561,4,0)</f>
        <v>לוחות</v>
      </c>
      <c r="E267" s="57" t="str">
        <f>VLOOKUP(A267,'מכרז- רפרנס מלא'!$A$4:$J$561,6,0)</f>
        <v xml:space="preserve">לוח שעם, מסגרת עץ, גודל 120/80 ס"מ </v>
      </c>
      <c r="F267" s="57" t="str">
        <f>VLOOKUP(A267,'מכרז- רפרנס מלא'!$A$4:$J$561,7,0)</f>
        <v>לוח שעם משובח, 3 מ"מ שעם על מצע של
 פוליאסטירן מוקצף בעובי 10 מ"מ, ועמיד בנעיצות מרובות,
מסגרת עץ בוק משובח. מתאים לנעיצת מודעות, גודל 120 / 80 ס"מ</v>
      </c>
      <c r="G267" s="57">
        <f>VLOOKUP(A267,'מכרז- רפרנס מלא'!$A$4:$J$561,8,0)</f>
        <v>0</v>
      </c>
      <c r="H267" s="57" t="str">
        <f>VLOOKUP(A267,'מכרז- רפרנס מלא'!$A$4:$J$561,9,0)</f>
        <v>יח'</v>
      </c>
      <c r="I267" s="150">
        <f>VLOOKUP(A267,'מכרז- רפרנס מלא'!$A$4:$J$561,5,0)</f>
        <v>2.395E-3</v>
      </c>
      <c r="J267" s="297"/>
      <c r="K267" s="243"/>
      <c r="L267" s="244"/>
    </row>
    <row r="268" spans="1:12" ht="28.5" x14ac:dyDescent="0.2">
      <c r="A268" s="236">
        <v>266</v>
      </c>
      <c r="B268" s="95" t="str">
        <f>VLOOKUP(A268,'מכרז- רפרנס מלא'!$A$4:$J$561,2,0)</f>
        <v>מוצרי נייר, לוחות ושקפים</v>
      </c>
      <c r="C268" s="95" t="str">
        <f>VLOOKUP(A268,'מכרז- רפרנס מלא'!$A$4:$J$561,3,0)</f>
        <v>לוחות</v>
      </c>
      <c r="D268" s="57" t="str">
        <f>VLOOKUP(A268,'מכרז- רפרנס מלא'!$A$4:$J$561,4,0)</f>
        <v>לוחות</v>
      </c>
      <c r="E268" s="57" t="str">
        <f>VLOOKUP(A268,'מכרז- רפרנס מלא'!$A$4:$J$561,6,0)</f>
        <v>לוח פליפצ'רט ממתכת, גודל 70/100 עם רגלים מתקפלות</v>
      </c>
      <c r="F268" s="57" t="str">
        <f>VLOOKUP(A268,'מכרז- רפרנס מלא'!$A$4:$J$561,7,0)</f>
        <v>לוח תצוגה נייד, גודל 70 / 100 ס"מ עשוי מתכת, בעל רגלים מתקפלות</v>
      </c>
      <c r="G268" s="57">
        <f>VLOOKUP(A268,'מכרז- רפרנס מלא'!$A$4:$J$561,8,0)</f>
        <v>0</v>
      </c>
      <c r="H268" s="57" t="str">
        <f>VLOOKUP(A268,'מכרז- רפרנס מלא'!$A$4:$J$561,9,0)</f>
        <v>יח'</v>
      </c>
      <c r="I268" s="150">
        <f>VLOOKUP(A268,'מכרז- רפרנס מלא'!$A$4:$J$561,5,0)</f>
        <v>2.395E-3</v>
      </c>
      <c r="J268" s="297"/>
      <c r="K268" s="243"/>
      <c r="L268" s="244"/>
    </row>
    <row r="269" spans="1:12" ht="28.5" x14ac:dyDescent="0.2">
      <c r="A269" s="236">
        <v>267</v>
      </c>
      <c r="B269" s="95" t="str">
        <f>VLOOKUP(A269,'מכרז- רפרנס מלא'!$A$4:$J$561,2,0)</f>
        <v>מוצרי נייר, לוחות ושקפים</v>
      </c>
      <c r="C269" s="95" t="str">
        <f>VLOOKUP(A269,'מכרז- רפרנס מלא'!$A$4:$J$561,3,0)</f>
        <v>לוחות</v>
      </c>
      <c r="D269" s="57" t="str">
        <f>VLOOKUP(A269,'מכרז- רפרנס מלא'!$A$4:$J$561,4,0)</f>
        <v>לוחות</v>
      </c>
      <c r="E269" s="57" t="str">
        <f>VLOOKUP(A269,'מכרז- רפרנס מלא'!$A$4:$J$561,6,0)</f>
        <v>מחק ללוח מחיק</v>
      </c>
      <c r="F269" s="57" t="str">
        <f>VLOOKUP(A269,'מכרז- רפרנס מלא'!$A$4:$J$561,7,0)</f>
        <v>מחק לבד ללוח מחיק ידית אחיזה פלסטית /עץ</v>
      </c>
      <c r="G269" s="57">
        <f>VLOOKUP(A269,'מכרז- רפרנס מלא'!$A$4:$J$561,8,0)</f>
        <v>0</v>
      </c>
      <c r="H269" s="57" t="str">
        <f>VLOOKUP(A269,'מכרז- רפרנס מלא'!$A$4:$J$561,9,0)</f>
        <v>יח'</v>
      </c>
      <c r="I269" s="150">
        <f>VLOOKUP(A269,'מכרז- רפרנס מלא'!$A$4:$J$561,5,0)</f>
        <v>2.395E-3</v>
      </c>
      <c r="J269" s="297"/>
      <c r="K269" s="243"/>
      <c r="L269" s="244"/>
    </row>
    <row r="270" spans="1:12" ht="28.5" x14ac:dyDescent="0.2">
      <c r="A270" s="236">
        <v>268</v>
      </c>
      <c r="B270" s="95" t="str">
        <f>VLOOKUP(A270,'מכרז- רפרנס מלא'!$A$4:$J$561,2,0)</f>
        <v>מוצרי נייר, לוחות ושקפים</v>
      </c>
      <c r="C270" s="95" t="str">
        <f>VLOOKUP(A270,'מכרז- רפרנס מלא'!$A$4:$J$561,3,0)</f>
        <v>לוחות</v>
      </c>
      <c r="D270" s="57" t="str">
        <f>VLOOKUP(A270,'מכרז- רפרנס מלא'!$A$4:$J$561,4,0)</f>
        <v>לוחות</v>
      </c>
      <c r="E270" s="57" t="str">
        <f>VLOOKUP(A270,'מכרז- רפרנס מלא'!$A$4:$J$561,6,0)</f>
        <v>לוח תצוגה</v>
      </c>
      <c r="F270" s="57" t="str">
        <f>VLOOKUP(A270,'מכרז- רפרנס מלא'!$A$4:$J$561,7,0)</f>
        <v>לוח תצוגה  עם גלגלים פליפ צ'ארט</v>
      </c>
      <c r="G270" s="57">
        <f>VLOOKUP(A270,'מכרז- רפרנס מלא'!$A$4:$J$561,8,0)</f>
        <v>0</v>
      </c>
      <c r="H270" s="57" t="str">
        <f>VLOOKUP(A270,'מכרז- רפרנס מלא'!$A$4:$J$561,9,0)</f>
        <v>יח'</v>
      </c>
      <c r="I270" s="150">
        <f>VLOOKUP(A270,'מכרז- רפרנס מלא'!$A$4:$J$561,5,0)</f>
        <v>2.395E-3</v>
      </c>
      <c r="J270" s="297"/>
      <c r="K270" s="243"/>
      <c r="L270" s="244"/>
    </row>
    <row r="271" spans="1:12" ht="28.5" x14ac:dyDescent="0.2">
      <c r="A271" s="236">
        <v>269</v>
      </c>
      <c r="B271" s="95" t="str">
        <f>VLOOKUP(A271,'מכרז- רפרנס מלא'!$A$4:$J$561,2,0)</f>
        <v>מוצרי נייר, לוחות ושקפים</v>
      </c>
      <c r="C271" s="95" t="str">
        <f>VLOOKUP(A271,'מכרז- רפרנס מלא'!$A$4:$J$561,3,0)</f>
        <v>לוחות</v>
      </c>
      <c r="D271" s="57" t="str">
        <f>VLOOKUP(A271,'מכרז- רפרנס מלא'!$A$4:$J$561,4,0)</f>
        <v>לוחות</v>
      </c>
      <c r="E271" s="57" t="str">
        <f>VLOOKUP(A271,'מכרז- רפרנס מלא'!$A$4:$J$561,6,0)</f>
        <v>לוח מחיק מגנטי 80X120 מסגרת עץ</v>
      </c>
      <c r="F271" s="57" t="str">
        <f>VLOOKUP(A271,'מכרז- רפרנס מלא'!$A$4:$J$561,7,0)</f>
        <v>לוח מחיק מגנטי 80X120 מסגרת עץ</v>
      </c>
      <c r="G271" s="57">
        <f>VLOOKUP(A271,'מכרז- רפרנס מלא'!$A$4:$J$561,8,0)</f>
        <v>0</v>
      </c>
      <c r="H271" s="57" t="str">
        <f>VLOOKUP(A271,'מכרז- רפרנס מלא'!$A$4:$J$561,9,0)</f>
        <v>יח'</v>
      </c>
      <c r="I271" s="150">
        <f>VLOOKUP(A271,'מכרז- רפרנס מלא'!$A$4:$J$561,5,0)</f>
        <v>2.395E-3</v>
      </c>
      <c r="J271" s="297"/>
      <c r="K271" s="243"/>
      <c r="L271" s="244"/>
    </row>
    <row r="272" spans="1:12" ht="28.5" x14ac:dyDescent="0.2">
      <c r="A272" s="236">
        <v>270</v>
      </c>
      <c r="B272" s="95" t="str">
        <f>VLOOKUP(A272,'מכרז- רפרנס מלא'!$A$4:$J$561,2,0)</f>
        <v>מוצרי נייר, לוחות ושקפים</v>
      </c>
      <c r="C272" s="95" t="str">
        <f>VLOOKUP(A272,'מכרז- רפרנס מלא'!$A$4:$J$561,3,0)</f>
        <v>לוחות</v>
      </c>
      <c r="D272" s="57" t="str">
        <f>VLOOKUP(A272,'מכרז- רפרנס מלא'!$A$4:$J$561,4,0)</f>
        <v>לוחות</v>
      </c>
      <c r="E272" s="57" t="str">
        <f>VLOOKUP(A272,'מכרז- רפרנס מלא'!$A$4:$J$561,6,0)</f>
        <v>לוח מחיק 80X120 מסגרת מתכת</v>
      </c>
      <c r="F272" s="57" t="str">
        <f>VLOOKUP(A272,'מכרז- רפרנס מלא'!$A$4:$J$561,7,0)</f>
        <v>לוח מחיק 80X120 מסגרת מתכת</v>
      </c>
      <c r="G272" s="57">
        <f>VLOOKUP(A272,'מכרז- רפרנס מלא'!$A$4:$J$561,8,0)</f>
        <v>0</v>
      </c>
      <c r="H272" s="57" t="str">
        <f>VLOOKUP(A272,'מכרז- רפרנס מלא'!$A$4:$J$561,9,0)</f>
        <v>יח'</v>
      </c>
      <c r="I272" s="150">
        <f>VLOOKUP(A272,'מכרז- רפרנס מלא'!$A$4:$J$561,5,0)</f>
        <v>2.395E-3</v>
      </c>
      <c r="J272" s="297"/>
      <c r="K272" s="243"/>
      <c r="L272" s="244"/>
    </row>
    <row r="273" spans="1:12" ht="28.5" x14ac:dyDescent="0.2">
      <c r="A273" s="236">
        <v>271</v>
      </c>
      <c r="B273" s="95" t="str">
        <f>VLOOKUP(A273,'מכרז- רפרנס מלא'!$A$4:$J$561,2,0)</f>
        <v>מוצרי נייר, לוחות ושקפים</v>
      </c>
      <c r="C273" s="95" t="str">
        <f>VLOOKUP(A273,'מכרז- רפרנס מלא'!$A$4:$J$561,3,0)</f>
        <v>לוחות</v>
      </c>
      <c r="D273" s="57" t="str">
        <f>VLOOKUP(A273,'מכרז- רפרנס מלא'!$A$4:$J$561,4,0)</f>
        <v>לוחות</v>
      </c>
      <c r="E273" s="57" t="str">
        <f>VLOOKUP(A273,'מכרז- רפרנס מלא'!$A$4:$J$561,6,0)</f>
        <v>לוח מודעות שעם 80X120 מסגרת מתכת</v>
      </c>
      <c r="F273" s="57" t="str">
        <f>VLOOKUP(A273,'מכרז- רפרנס מלא'!$A$4:$J$561,7,0)</f>
        <v>לוח מודעות שעם 80X120 מסגרת מתכת</v>
      </c>
      <c r="G273" s="57">
        <f>VLOOKUP(A273,'מכרז- רפרנס מלא'!$A$4:$J$561,8,0)</f>
        <v>0</v>
      </c>
      <c r="H273" s="57" t="str">
        <f>VLOOKUP(A273,'מכרז- רפרנס מלא'!$A$4:$J$561,9,0)</f>
        <v>יח'</v>
      </c>
      <c r="I273" s="150">
        <f>VLOOKUP(A273,'מכרז- רפרנס מלא'!$A$4:$J$561,5,0)</f>
        <v>2.395E-3</v>
      </c>
      <c r="J273" s="297"/>
      <c r="K273" s="243"/>
      <c r="L273" s="244"/>
    </row>
    <row r="274" spans="1:12" ht="28.5" x14ac:dyDescent="0.2">
      <c r="A274" s="236">
        <v>272</v>
      </c>
      <c r="B274" s="95" t="str">
        <f>VLOOKUP(A274,'מכרז- רפרנס מלא'!$A$4:$J$561,2,0)</f>
        <v>מוצרי נייר, לוחות ושקפים</v>
      </c>
      <c r="C274" s="95" t="str">
        <f>VLOOKUP(A274,'מכרז- רפרנס מלא'!$A$4:$J$561,3,0)</f>
        <v>לוחות</v>
      </c>
      <c r="D274" s="57" t="str">
        <f>VLOOKUP(A274,'מכרז- רפרנס מלא'!$A$4:$J$561,4,0)</f>
        <v>ספריי לניקוי לוח מחיק</v>
      </c>
      <c r="E274" s="57" t="str">
        <f>VLOOKUP(A274,'מכרז- רפרנס מלא'!$A$4:$J$561,6,0)</f>
        <v>ספריי ללוח מחיק 59 סמ"ק</v>
      </c>
      <c r="F274" s="57" t="str">
        <f>VLOOKUP(A274,'מכרז- רפרנס מלא'!$A$4:$J$561,7,0)</f>
        <v>ספרי ניקוי ללוח מחיק, 59 סמ"ק</v>
      </c>
      <c r="G274" s="57">
        <f>VLOOKUP(A274,'מכרז- רפרנס מלא'!$A$4:$J$561,8,0)</f>
        <v>0</v>
      </c>
      <c r="H274" s="57" t="str">
        <f>VLOOKUP(A274,'מכרז- רפרנס מלא'!$A$4:$J$561,9,0)</f>
        <v>יח'</v>
      </c>
      <c r="I274" s="150">
        <f>VLOOKUP(A274,'מכרז- רפרנס מלא'!$A$4:$J$561,5,0)</f>
        <v>2.0999999999999999E-3</v>
      </c>
      <c r="J274" s="297"/>
      <c r="K274" s="243"/>
      <c r="L274" s="244"/>
    </row>
    <row r="275" spans="1:12" ht="42.75" x14ac:dyDescent="0.2">
      <c r="A275" s="236">
        <v>273</v>
      </c>
      <c r="B275" s="95" t="str">
        <f>VLOOKUP(A275,'מכרז- רפרנס מלא'!$A$4:$J$561,2,0)</f>
        <v>מוצרי נייר, לוחות ושקפים</v>
      </c>
      <c r="C275" s="95" t="str">
        <f>VLOOKUP(A275,'מכרז- רפרנס מלא'!$A$4:$J$561,3,0)</f>
        <v>בלוקי נייר, מחברות ופנקסים</v>
      </c>
      <c r="D275" s="57" t="str">
        <f>VLOOKUP(A275,'מכרז- רפרנס מלא'!$A$4:$J$561,4,0)</f>
        <v>אלפונים</v>
      </c>
      <c r="E275" s="57" t="str">
        <f>VLOOKUP(A275,'מכרז- רפרנס מלא'!$A$4:$J$561,6,0)</f>
        <v>אלפון טבעות ניילון לטלפון, מכיל 12 דף</v>
      </c>
      <c r="F275" s="57" t="str">
        <f>VLOOKUP(A275,'מכרז- רפרנס מלא'!$A$4:$J$561,7,0)</f>
        <v>אלפון א-ב עשוי פלסטיק, שרוולי פלסטיק 12 דף, גודל A6</v>
      </c>
      <c r="G275" s="57">
        <f>VLOOKUP(A275,'מכרז- רפרנס מלא'!$A$4:$J$561,8,0)</f>
        <v>0</v>
      </c>
      <c r="H275" s="57" t="str">
        <f>VLOOKUP(A275,'מכרז- רפרנס מלא'!$A$4:$J$561,9,0)</f>
        <v>יח'</v>
      </c>
      <c r="I275" s="150">
        <f>VLOOKUP(A275,'מכרז- רפרנס מלא'!$A$4:$J$561,5,0)</f>
        <v>3.3333333333333335E-5</v>
      </c>
      <c r="J275" s="297"/>
      <c r="K275" s="243"/>
      <c r="L275" s="244"/>
    </row>
    <row r="276" spans="1:12" ht="42.75" x14ac:dyDescent="0.2">
      <c r="A276" s="236">
        <v>274</v>
      </c>
      <c r="B276" s="95" t="str">
        <f>VLOOKUP(A276,'מכרז- רפרנס מלא'!$A$4:$J$561,2,0)</f>
        <v>מוצרי נייר, לוחות ושקפים</v>
      </c>
      <c r="C276" s="95" t="str">
        <f>VLOOKUP(A276,'מכרז- רפרנס מלא'!$A$4:$J$561,3,0)</f>
        <v>בלוקי נייר, מחברות ופנקסים</v>
      </c>
      <c r="D276" s="57" t="str">
        <f>VLOOKUP(A276,'מכרז- רפרנס מלא'!$A$4:$J$561,4,0)</f>
        <v>אלפונים</v>
      </c>
      <c r="E276" s="57" t="str">
        <f>VLOOKUP(A276,'מכרז- רפרנס מלא'!$A$4:$J$561,6,0)</f>
        <v>אלפון טבעות ניילון לטלפון, מכיל 24 דף</v>
      </c>
      <c r="F276" s="57" t="str">
        <f>VLOOKUP(A276,'מכרז- רפרנס מלא'!$A$4:$J$561,7,0)</f>
        <v>אלפון א-ב עשוי פלסטיק, שרוולי פלסטיק 24 דף, גודל A6</v>
      </c>
      <c r="G276" s="57">
        <f>VLOOKUP(A276,'מכרז- רפרנס מלא'!$A$4:$J$561,8,0)</f>
        <v>0</v>
      </c>
      <c r="H276" s="57" t="str">
        <f>VLOOKUP(A276,'מכרז- רפרנס מלא'!$A$4:$J$561,9,0)</f>
        <v>יח'</v>
      </c>
      <c r="I276" s="150">
        <f>VLOOKUP(A276,'מכרז- רפרנס מלא'!$A$4:$J$561,5,0)</f>
        <v>3.3333333333333335E-5</v>
      </c>
      <c r="J276" s="297"/>
      <c r="K276" s="243"/>
      <c r="L276" s="244"/>
    </row>
    <row r="277" spans="1:12" ht="85.5" x14ac:dyDescent="0.2">
      <c r="A277" s="236">
        <v>275</v>
      </c>
      <c r="B277" s="95" t="str">
        <f>VLOOKUP(A277,'מכרז- רפרנס מלא'!$A$4:$J$561,2,0)</f>
        <v>מוצרי נייר, לוחות ושקפים</v>
      </c>
      <c r="C277" s="95" t="str">
        <f>VLOOKUP(A277,'מכרז- רפרנס מלא'!$A$4:$J$561,3,0)</f>
        <v>בלוקי נייר, מחברות ופנקסים</v>
      </c>
      <c r="D277" s="57" t="str">
        <f>VLOOKUP(A277,'מכרז- רפרנס מלא'!$A$4:$J$561,4,0)</f>
        <v>בלוקי נייר</v>
      </c>
      <c r="E277" s="57" t="str">
        <f>VLOOKUP(A277,'מכרז- רפרנס מלא'!$A$4:$J$561,6,0)</f>
        <v>נייר ממו 9*9 ס'מ צבעו''מטרו'-צבעים בהירי</v>
      </c>
      <c r="F277" s="57" t="str">
        <f>VLOOKUP(A277,'מכרז- רפרנס מלא'!$A$4:$J$561,7,0)</f>
        <v>נייר ממו 9*9 ס'מ צבעו''מטרו'-צבעים בהירי פתקיות ממו להשארת הודעות, תזכורות וכד'.
עשויות מנייר איכותי צבעוני גובה כללי 6 ס"מ (נייר 80 גרם). מתאים לכל המעמדים לניירות ממו</v>
      </c>
      <c r="G277" s="57">
        <f>VLOOKUP(A277,'מכרז- רפרנס מלא'!$A$4:$J$561,8,0)</f>
        <v>0</v>
      </c>
      <c r="H277" s="57" t="str">
        <f>VLOOKUP(A277,'מכרז- רפרנס מלא'!$A$4:$J$561,9,0)</f>
        <v>יח'</v>
      </c>
      <c r="I277" s="150">
        <f>VLOOKUP(A277,'מכרז- רפרנס מלא'!$A$4:$J$561,5,0)</f>
        <v>1.4838709677419354E-3</v>
      </c>
      <c r="J277" s="297"/>
      <c r="K277" s="243"/>
      <c r="L277" s="244"/>
    </row>
    <row r="278" spans="1:12" ht="42.75" x14ac:dyDescent="0.2">
      <c r="A278" s="236">
        <v>276</v>
      </c>
      <c r="B278" s="95" t="str">
        <f>VLOOKUP(A278,'מכרז- רפרנס מלא'!$A$4:$J$561,2,0)</f>
        <v>מוצרי נייר, לוחות ושקפים</v>
      </c>
      <c r="C278" s="95" t="str">
        <f>VLOOKUP(A278,'מכרז- רפרנס מלא'!$A$4:$J$561,3,0)</f>
        <v>בלוקי נייר, מחברות ופנקסים</v>
      </c>
      <c r="D278" s="57" t="str">
        <f>VLOOKUP(A278,'מכרז- רפרנס מלא'!$A$4:$J$561,4,0)</f>
        <v>בלוקי נייר</v>
      </c>
      <c r="E278" s="57" t="str">
        <f>VLOOKUP(A278,'מכרז- רפרנס מלא'!$A$4:$J$561,6,0)</f>
        <v>פיתקיות נדבקות</v>
      </c>
      <c r="F278" s="57" t="str">
        <f>VLOOKUP(A278,'מכרז- רפרנס מלא'!$A$4:$J$561,7,0)</f>
        <v>פיתקיות נדבקות שורות צבעוני 660-5pk-ast 5*100</v>
      </c>
      <c r="G278" s="57">
        <f>VLOOKUP(A278,'מכרז- רפרנס מלא'!$A$4:$J$561,8,0)</f>
        <v>0</v>
      </c>
      <c r="H278" s="57" t="str">
        <f>VLOOKUP(A278,'מכרז- רפרנס מלא'!$A$4:$J$561,9,0)</f>
        <v>מארז</v>
      </c>
      <c r="I278" s="150">
        <f>VLOOKUP(A278,'מכרז- רפרנס מלא'!$A$4:$J$561,5,0)</f>
        <v>1.4838709677419354E-3</v>
      </c>
      <c r="J278" s="297"/>
      <c r="K278" s="243"/>
      <c r="L278" s="244"/>
    </row>
    <row r="279" spans="1:12" ht="42.75" x14ac:dyDescent="0.2">
      <c r="A279" s="236">
        <v>277</v>
      </c>
      <c r="B279" s="95" t="str">
        <f>VLOOKUP(A279,'מכרז- רפרנס מלא'!$A$4:$J$561,2,0)</f>
        <v>מוצרי נייר, לוחות ושקפים</v>
      </c>
      <c r="C279" s="95" t="str">
        <f>VLOOKUP(A279,'מכרז- רפרנס מלא'!$A$4:$J$561,3,0)</f>
        <v>בלוקי נייר, מחברות ופנקסים</v>
      </c>
      <c r="D279" s="57" t="str">
        <f>VLOOKUP(A279,'מכרז- רפרנס מלא'!$A$4:$J$561,4,0)</f>
        <v>בלוקי נייר</v>
      </c>
      <c r="E279" s="57" t="str">
        <f>VLOOKUP(A279,'מכרז- רפרנס מלא'!$A$4:$J$561,6,0)</f>
        <v>מזכרית בצבע צהוב מידה 38*50 מ"מ 100 דפים בחבילה</v>
      </c>
      <c r="F279" s="57" t="str">
        <f>VLOOKUP(A279,'מכרז- רפרנס מלא'!$A$4:$J$561,7,0)</f>
        <v>בלוק לתזכורות מנייר צהוב , דבק בקצה , 100 דפים בבלוק , הסרה ללא השארת סימן, גודל 50/38 מ"מ, 12 יחידות בסט</v>
      </c>
      <c r="G279" s="57">
        <f>VLOOKUP(A279,'מכרז- רפרנס מלא'!$A$4:$J$561,8,0)</f>
        <v>0</v>
      </c>
      <c r="H279" s="57" t="str">
        <f>VLOOKUP(A279,'מכרז- רפרנס מלא'!$A$4:$J$561,9,0)</f>
        <v>סט</v>
      </c>
      <c r="I279" s="150">
        <f>VLOOKUP(A279,'מכרז- רפרנס מלא'!$A$4:$J$561,5,0)</f>
        <v>1.4838709677419354E-3</v>
      </c>
      <c r="J279" s="297"/>
      <c r="K279" s="243"/>
      <c r="L279" s="244"/>
    </row>
    <row r="280" spans="1:12" ht="42.75" x14ac:dyDescent="0.2">
      <c r="A280" s="236">
        <v>278</v>
      </c>
      <c r="B280" s="95" t="str">
        <f>VLOOKUP(A280,'מכרז- רפרנס מלא'!$A$4:$J$561,2,0)</f>
        <v>מוצרי נייר, לוחות ושקפים</v>
      </c>
      <c r="C280" s="95" t="str">
        <f>VLOOKUP(A280,'מכרז- רפרנס מלא'!$A$4:$J$561,3,0)</f>
        <v>בלוקי נייר, מחברות ופנקסים</v>
      </c>
      <c r="D280" s="57" t="str">
        <f>VLOOKUP(A280,'מכרז- רפרנס מלא'!$A$4:$J$561,4,0)</f>
        <v>בלוקי נייר</v>
      </c>
      <c r="E280" s="57" t="str">
        <f>VLOOKUP(A280,'מכרז- רפרנס מלא'!$A$4:$J$561,6,0)</f>
        <v>מזכרית בצבע צהוב מידה 75*75 מ"מ 100 דפים בחבילה</v>
      </c>
      <c r="F280" s="57" t="str">
        <f>VLOOKUP(A280,'מכרז- רפרנס מלא'!$A$4:$J$561,7,0)</f>
        <v>בלוק לתזכורות מנייר צהוב , דבק בקצה , 100 דפים בבלוק , הסרה ללא השארת סימן , גודל 75/75 מ"מ, 12 יחידות בסט</v>
      </c>
      <c r="G280" s="57">
        <f>VLOOKUP(A280,'מכרז- רפרנס מלא'!$A$4:$J$561,8,0)</f>
        <v>0</v>
      </c>
      <c r="H280" s="57" t="str">
        <f>VLOOKUP(A280,'מכרז- רפרנס מלא'!$A$4:$J$561,9,0)</f>
        <v>סט</v>
      </c>
      <c r="I280" s="150">
        <f>VLOOKUP(A280,'מכרז- רפרנס מלא'!$A$4:$J$561,5,0)</f>
        <v>1.4838709677419354E-3</v>
      </c>
      <c r="J280" s="297"/>
      <c r="K280" s="243"/>
      <c r="L280" s="244"/>
    </row>
    <row r="281" spans="1:12" ht="42.75" x14ac:dyDescent="0.2">
      <c r="A281" s="236">
        <v>279</v>
      </c>
      <c r="B281" s="95" t="str">
        <f>VLOOKUP(A281,'מכרז- רפרנס מלא'!$A$4:$J$561,2,0)</f>
        <v>מוצרי נייר, לוחות ושקפים</v>
      </c>
      <c r="C281" s="95" t="str">
        <f>VLOOKUP(A281,'מכרז- רפרנס מלא'!$A$4:$J$561,3,0)</f>
        <v>בלוקי נייר, מחברות ופנקסים</v>
      </c>
      <c r="D281" s="57" t="str">
        <f>VLOOKUP(A281,'מכרז- רפרנס מלא'!$A$4:$J$561,4,0)</f>
        <v>בלוקי נייר</v>
      </c>
      <c r="E281" s="57" t="str">
        <f>VLOOKUP(A281,'מכרז- רפרנס מלא'!$A$4:$J$561,6,0)</f>
        <v>מזכרית בצבע צהוב מידה 125*75 מ"מ 100 דפים בחבילה</v>
      </c>
      <c r="F281" s="57" t="str">
        <f>VLOOKUP(A281,'מכרז- רפרנס מלא'!$A$4:$J$561,7,0)</f>
        <v>בלוק לתזכורות מנייר צהוב , דבק בקצה , 100 דפים בבלוק , הסרה ללא השארת סימן , גודל 75/125 מ"מ, 12 יחידות בסט</v>
      </c>
      <c r="G281" s="57">
        <f>VLOOKUP(A281,'מכרז- רפרנס מלא'!$A$4:$J$561,8,0)</f>
        <v>0</v>
      </c>
      <c r="H281" s="57" t="str">
        <f>VLOOKUP(A281,'מכרז- רפרנס מלא'!$A$4:$J$561,9,0)</f>
        <v>סט</v>
      </c>
      <c r="I281" s="150">
        <f>VLOOKUP(A281,'מכרז- רפרנס מלא'!$A$4:$J$561,5,0)</f>
        <v>1.4838709677419354E-3</v>
      </c>
      <c r="J281" s="297"/>
      <c r="K281" s="243"/>
      <c r="L281" s="244"/>
    </row>
    <row r="282" spans="1:12" ht="42.75" x14ac:dyDescent="0.2">
      <c r="A282" s="236">
        <v>280</v>
      </c>
      <c r="B282" s="95" t="str">
        <f>VLOOKUP(A282,'מכרז- רפרנס מלא'!$A$4:$J$561,2,0)</f>
        <v>מוצרי נייר, לוחות ושקפים</v>
      </c>
      <c r="C282" s="95" t="str">
        <f>VLOOKUP(A282,'מכרז- רפרנס מלא'!$A$4:$J$561,3,0)</f>
        <v>בלוקי נייר, מחברות ופנקסים</v>
      </c>
      <c r="D282" s="57" t="str">
        <f>VLOOKUP(A282,'מכרז- רפרנס מלא'!$A$4:$J$561,4,0)</f>
        <v>בלוקי נייר</v>
      </c>
      <c r="E282" s="57" t="str">
        <f>VLOOKUP(A282,'מכרז- רפרנס מלא'!$A$4:$J$561,6,0)</f>
        <v>נייר ממו צבעוני 9*9 ס"מ</v>
      </c>
      <c r="F282" s="57" t="str">
        <f>VLOOKUP(A282,'מכרז- רפרנס מלא'!$A$4:$J$561,7,0)</f>
        <v>נייר ממו בגובה  4.2  ס"מ מינימום, בצבעים מעורבים , גודל 9/9, מתאים להודעות קצרות ותזכורות</v>
      </c>
      <c r="G282" s="57">
        <f>VLOOKUP(A282,'מכרז- רפרנס מלא'!$A$4:$J$561,8,0)</f>
        <v>0</v>
      </c>
      <c r="H282" s="57" t="str">
        <f>VLOOKUP(A282,'מכרז- רפרנס מלא'!$A$4:$J$561,9,0)</f>
        <v>חב'</v>
      </c>
      <c r="I282" s="150">
        <f>VLOOKUP(A282,'מכרז- רפרנס מלא'!$A$4:$J$561,5,0)</f>
        <v>1.4838709677419354E-3</v>
      </c>
      <c r="J282" s="297"/>
      <c r="K282" s="243"/>
      <c r="L282" s="244"/>
    </row>
    <row r="283" spans="1:12" ht="42.75" x14ac:dyDescent="0.2">
      <c r="A283" s="236">
        <v>281</v>
      </c>
      <c r="B283" s="95" t="str">
        <f>VLOOKUP(A283,'מכרז- רפרנס מלא'!$A$4:$J$561,2,0)</f>
        <v>מוצרי נייר, לוחות ושקפים</v>
      </c>
      <c r="C283" s="95" t="str">
        <f>VLOOKUP(A283,'מכרז- רפרנס מלא'!$A$4:$J$561,3,0)</f>
        <v>בלוקי נייר, מחברות ופנקסים</v>
      </c>
      <c r="D283" s="57" t="str">
        <f>VLOOKUP(A283,'מכרז- רפרנס מלא'!$A$4:$J$561,4,0)</f>
        <v>בלוקי נייר</v>
      </c>
      <c r="E283" s="57" t="str">
        <f>VLOOKUP(A283,'מכרז- רפרנס מלא'!$A$4:$J$561,6,0)</f>
        <v>בלוק לבן לכתיבה 1/1 שורה 60 דף</v>
      </c>
      <c r="F283" s="57" t="str">
        <f>VLOOKUP(A283,'מכרז- רפרנס מלא'!$A$4:$J$561,7,0)</f>
        <v>בלוק לכתיבה עם כריכה רכה, 60 דף בבלוק, 1/1 שורה, צבע לבן</v>
      </c>
      <c r="G283" s="57">
        <f>VLOOKUP(A283,'מכרז- רפרנס מלא'!$A$4:$J$561,8,0)</f>
        <v>0</v>
      </c>
      <c r="H283" s="57" t="str">
        <f>VLOOKUP(A283,'מכרז- רפרנס מלא'!$A$4:$J$561,9,0)</f>
        <v>יח'</v>
      </c>
      <c r="I283" s="150">
        <f>VLOOKUP(A283,'מכרז- רפרנס מלא'!$A$4:$J$561,5,0)</f>
        <v>1.4838709677419354E-3</v>
      </c>
      <c r="J283" s="297"/>
      <c r="K283" s="243"/>
      <c r="L283" s="244"/>
    </row>
    <row r="284" spans="1:12" ht="42.75" x14ac:dyDescent="0.2">
      <c r="A284" s="236">
        <v>282</v>
      </c>
      <c r="B284" s="95" t="str">
        <f>VLOOKUP(A284,'מכרז- רפרנס מלא'!$A$4:$J$561,2,0)</f>
        <v>מוצרי נייר, לוחות ושקפים</v>
      </c>
      <c r="C284" s="95" t="str">
        <f>VLOOKUP(A284,'מכרז- רפרנס מלא'!$A$4:$J$561,3,0)</f>
        <v>בלוקי נייר, מחברות ופנקסים</v>
      </c>
      <c r="D284" s="57" t="str">
        <f>VLOOKUP(A284,'מכרז- רפרנס מלא'!$A$4:$J$561,4,0)</f>
        <v>בלוקי נייר</v>
      </c>
      <c r="E284" s="57" t="str">
        <f>VLOOKUP(A284,'מכרז- רפרנס מלא'!$A$4:$J$561,6,0)</f>
        <v>בלוק לבן לכתיבה 1/1 שורה 60 דף</v>
      </c>
      <c r="F284" s="57" t="str">
        <f>VLOOKUP(A284,'מכרז- רפרנס מלא'!$A$4:$J$561,7,0)</f>
        <v>בלוק לכתיבה עם כריכה רכה, 60 דף בבלוק, 1/1 שורה, צבע לבן. 10 יח' בחבילה</v>
      </c>
      <c r="G284" s="57">
        <f>VLOOKUP(A284,'מכרז- רפרנס מלא'!$A$4:$J$561,8,0)</f>
        <v>0</v>
      </c>
      <c r="H284" s="57" t="str">
        <f>VLOOKUP(A284,'מכרז- רפרנס מלא'!$A$4:$J$561,9,0)</f>
        <v>סט</v>
      </c>
      <c r="I284" s="150">
        <f>VLOOKUP(A284,'מכרז- רפרנס מלא'!$A$4:$J$561,5,0)</f>
        <v>1.4838709677419354E-3</v>
      </c>
      <c r="J284" s="297"/>
      <c r="K284" s="243"/>
      <c r="L284" s="244"/>
    </row>
    <row r="285" spans="1:12" ht="42.75" x14ac:dyDescent="0.2">
      <c r="A285" s="236">
        <v>283</v>
      </c>
      <c r="B285" s="95" t="str">
        <f>VLOOKUP(A285,'מכרז- רפרנס מלא'!$A$4:$J$561,2,0)</f>
        <v>מוצרי נייר, לוחות ושקפים</v>
      </c>
      <c r="C285" s="95" t="str">
        <f>VLOOKUP(A285,'מכרז- רפרנס מלא'!$A$4:$J$561,3,0)</f>
        <v>בלוקי נייר, מחברות ופנקסים</v>
      </c>
      <c r="D285" s="57" t="str">
        <f>VLOOKUP(A285,'מכרז- רפרנס מלא'!$A$4:$J$561,4,0)</f>
        <v>בלוקי נייר</v>
      </c>
      <c r="E285" s="57" t="str">
        <f>VLOOKUP(A285,'מכרז- רפרנס מלא'!$A$4:$J$561,6,0)</f>
        <v>בלוק לבן לכתיבה 1/2 שורה 60 דף</v>
      </c>
      <c r="F285" s="57" t="str">
        <f>VLOOKUP(A285,'מכרז- רפרנס מלא'!$A$4:$J$561,7,0)</f>
        <v>בלוק לכתיבה עם כריכה רכה ,60 דף בבלוק , 1/2 שורה, צבע לבן</v>
      </c>
      <c r="G285" s="57">
        <f>VLOOKUP(A285,'מכרז- רפרנס מלא'!$A$4:$J$561,8,0)</f>
        <v>0</v>
      </c>
      <c r="H285" s="57" t="str">
        <f>VLOOKUP(A285,'מכרז- רפרנס מלא'!$A$4:$J$561,9,0)</f>
        <v>יח'</v>
      </c>
      <c r="I285" s="150">
        <f>VLOOKUP(A285,'מכרז- רפרנס מלא'!$A$4:$J$561,5,0)</f>
        <v>1.4838709677419354E-3</v>
      </c>
      <c r="J285" s="297"/>
      <c r="K285" s="243"/>
      <c r="L285" s="244"/>
    </row>
    <row r="286" spans="1:12" ht="42.75" x14ac:dyDescent="0.2">
      <c r="A286" s="236">
        <v>284</v>
      </c>
      <c r="B286" s="95" t="str">
        <f>VLOOKUP(A286,'מכרז- רפרנס מלא'!$A$4:$J$561,2,0)</f>
        <v>מוצרי נייר, לוחות ושקפים</v>
      </c>
      <c r="C286" s="95" t="str">
        <f>VLOOKUP(A286,'מכרז- רפרנס מלא'!$A$4:$J$561,3,0)</f>
        <v>בלוקי נייר, מחברות ופנקסים</v>
      </c>
      <c r="D286" s="57" t="str">
        <f>VLOOKUP(A286,'מכרז- רפרנס מלא'!$A$4:$J$561,4,0)</f>
        <v>בלוקי נייר</v>
      </c>
      <c r="E286" s="57" t="str">
        <f>VLOOKUP(A286,'מכרז- רפרנס מלא'!$A$4:$J$561,6,0)</f>
        <v>בלוק לבן לכתיבה 1/2 שורה 60 דף</v>
      </c>
      <c r="F286" s="57" t="str">
        <f>VLOOKUP(A286,'מכרז- רפרנס מלא'!$A$4:$J$561,7,0)</f>
        <v>בלוק לכתיבה עם כריכה רכה, 60 דף בבלוק, 1/2 שורה, צבע לבן. 10 יח' בחבילה</v>
      </c>
      <c r="G286" s="57">
        <f>VLOOKUP(A286,'מכרז- רפרנס מלא'!$A$4:$J$561,8,0)</f>
        <v>0</v>
      </c>
      <c r="H286" s="57" t="str">
        <f>VLOOKUP(A286,'מכרז- רפרנס מלא'!$A$4:$J$561,9,0)</f>
        <v>סט</v>
      </c>
      <c r="I286" s="150">
        <f>VLOOKUP(A286,'מכרז- רפרנס מלא'!$A$4:$J$561,5,0)</f>
        <v>1.4838709677419354E-3</v>
      </c>
      <c r="J286" s="297"/>
      <c r="K286" s="243"/>
      <c r="L286" s="244"/>
    </row>
    <row r="287" spans="1:12" ht="42.75" x14ac:dyDescent="0.2">
      <c r="A287" s="236">
        <v>285</v>
      </c>
      <c r="B287" s="95" t="str">
        <f>VLOOKUP(A287,'מכרז- רפרנס מלא'!$A$4:$J$561,2,0)</f>
        <v>מוצרי נייר, לוחות ושקפים</v>
      </c>
      <c r="C287" s="95" t="str">
        <f>VLOOKUP(A287,'מכרז- רפרנס מלא'!$A$4:$J$561,3,0)</f>
        <v>בלוקי נייר, מחברות ופנקסים</v>
      </c>
      <c r="D287" s="57" t="str">
        <f>VLOOKUP(A287,'מכרז- רפרנס מלא'!$A$4:$J$561,4,0)</f>
        <v>בלוקי נייר</v>
      </c>
      <c r="E287" s="57" t="str">
        <f>VLOOKUP(A287,'מכרז- רפרנס מלא'!$A$4:$J$561,6,0)</f>
        <v>בלוק לבן לכתיבה 3/4 שורה 60 דף</v>
      </c>
      <c r="F287" s="57" t="str">
        <f>VLOOKUP(A287,'מכרז- רפרנס מלא'!$A$4:$J$561,7,0)</f>
        <v>בלוק לכתיבה עם כריכה רכה ,60 דף בבלוק , 3/4 שורה, צבע לבן</v>
      </c>
      <c r="G287" s="57">
        <f>VLOOKUP(A287,'מכרז- רפרנס מלא'!$A$4:$J$561,8,0)</f>
        <v>0</v>
      </c>
      <c r="H287" s="57" t="str">
        <f>VLOOKUP(A287,'מכרז- רפרנס מלא'!$A$4:$J$561,9,0)</f>
        <v>יח'</v>
      </c>
      <c r="I287" s="150">
        <f>VLOOKUP(A287,'מכרז- רפרנס מלא'!$A$4:$J$561,5,0)</f>
        <v>1.4838709677419354E-3</v>
      </c>
      <c r="J287" s="297"/>
      <c r="K287" s="243"/>
      <c r="L287" s="244"/>
    </row>
    <row r="288" spans="1:12" ht="42.75" x14ac:dyDescent="0.2">
      <c r="A288" s="236">
        <v>286</v>
      </c>
      <c r="B288" s="95" t="str">
        <f>VLOOKUP(A288,'מכרז- רפרנס מלא'!$A$4:$J$561,2,0)</f>
        <v>מוצרי נייר, לוחות ושקפים</v>
      </c>
      <c r="C288" s="95" t="str">
        <f>VLOOKUP(A288,'מכרז- רפרנס מלא'!$A$4:$J$561,3,0)</f>
        <v>בלוקי נייר, מחברות ופנקסים</v>
      </c>
      <c r="D288" s="57" t="str">
        <f>VLOOKUP(A288,'מכרז- רפרנס מלא'!$A$4:$J$561,4,0)</f>
        <v>בלוקי נייר</v>
      </c>
      <c r="E288" s="57" t="str">
        <f>VLOOKUP(A288,'מכרז- רפרנס מלא'!$A$4:$J$561,6,0)</f>
        <v>בלוק לבן לכתיבה 3/4 שורה 60 דף</v>
      </c>
      <c r="F288" s="57" t="str">
        <f>VLOOKUP(A288,'מכרז- רפרנס מלא'!$A$4:$J$561,7,0)</f>
        <v>בלוק לכתיבה עם כריכה רכה, 60 דף בבלוק, 3/4 שורה, צבע לבן. 10 יח' בחבילה</v>
      </c>
      <c r="G288" s="57">
        <f>VLOOKUP(A288,'מכרז- רפרנס מלא'!$A$4:$J$561,8,0)</f>
        <v>0</v>
      </c>
      <c r="H288" s="57" t="str">
        <f>VLOOKUP(A288,'מכרז- רפרנס מלא'!$A$4:$J$561,9,0)</f>
        <v>סט</v>
      </c>
      <c r="I288" s="150">
        <f>VLOOKUP(A288,'מכרז- רפרנס מלא'!$A$4:$J$561,5,0)</f>
        <v>1.4838709677419354E-3</v>
      </c>
      <c r="J288" s="297"/>
      <c r="K288" s="243"/>
      <c r="L288" s="244"/>
    </row>
    <row r="289" spans="1:12" ht="42.75" x14ac:dyDescent="0.2">
      <c r="A289" s="236">
        <v>287</v>
      </c>
      <c r="B289" s="95" t="str">
        <f>VLOOKUP(A289,'מכרז- רפרנס מלא'!$A$4:$J$561,2,0)</f>
        <v>מוצרי נייר, לוחות ושקפים</v>
      </c>
      <c r="C289" s="95" t="str">
        <f>VLOOKUP(A289,'מכרז- רפרנס מלא'!$A$4:$J$561,3,0)</f>
        <v>בלוקי נייר, מחברות ופנקסים</v>
      </c>
      <c r="D289" s="57" t="str">
        <f>VLOOKUP(A289,'מכרז- רפרנס מלא'!$A$4:$J$561,4,0)</f>
        <v>בלוקי נייר</v>
      </c>
      <c r="E289" s="57" t="str">
        <f>VLOOKUP(A289,'מכרז- רפרנס מלא'!$A$4:$J$561,6,0)</f>
        <v>בלוק לבן לכתיבה במידה A4 שורה / משובץ 50 דף</v>
      </c>
      <c r="F289" s="57" t="str">
        <f>VLOOKUP(A289,'מכרז- רפרנס מלא'!$A$4:$J$561,7,0)</f>
        <v>בלוק נייר לכתיבה A4, שורה/משובץ, צבע לבן, 50 דף בבלוק</v>
      </c>
      <c r="G289" s="57">
        <f>VLOOKUP(A289,'מכרז- רפרנס מלא'!$A$4:$J$561,8,0)</f>
        <v>0</v>
      </c>
      <c r="H289" s="57" t="str">
        <f>VLOOKUP(A289,'מכרז- רפרנס מלא'!$A$4:$J$561,9,0)</f>
        <v>יח'</v>
      </c>
      <c r="I289" s="150">
        <f>VLOOKUP(A289,'מכרז- רפרנס מלא'!$A$4:$J$561,5,0)</f>
        <v>1.4838709677419354E-3</v>
      </c>
      <c r="J289" s="297"/>
      <c r="K289" s="243"/>
      <c r="L289" s="244"/>
    </row>
    <row r="290" spans="1:12" ht="57" x14ac:dyDescent="0.2">
      <c r="A290" s="236">
        <v>288</v>
      </c>
      <c r="B290" s="95" t="str">
        <f>VLOOKUP(A290,'מכרז- רפרנס מלא'!$A$4:$J$561,2,0)</f>
        <v>מוצרי נייר, לוחות ושקפים</v>
      </c>
      <c r="C290" s="95" t="str">
        <f>VLOOKUP(A290,'מכרז- רפרנס מלא'!$A$4:$J$561,3,0)</f>
        <v>בלוקי נייר, מחברות ופנקסים</v>
      </c>
      <c r="D290" s="57" t="str">
        <f>VLOOKUP(A290,'מכרז- רפרנס מלא'!$A$4:$J$561,4,0)</f>
        <v>בלוקי נייר</v>
      </c>
      <c r="E290" s="57" t="str">
        <f>VLOOKUP(A290,'מכרז- רפרנס מלא'!$A$4:$J$561,6,0)</f>
        <v>בלוק מנייר % 100 ממוחזר לכתיבה בצבע טבעי במידה A4  שורה / משובץ 50 דף</v>
      </c>
      <c r="F290" s="57" t="str">
        <f>VLOOKUP(A290,'מכרז- רפרנס מלא'!$A$4:$J$561,7,0)</f>
        <v>בלוק לכתיבה במידה A4 מנייר % 100 ממוחזר בצבע טבעי בדרגת לובן לפחות ISO  63 במשקל מרחבי 75 עד 80 גר' שורה / משובץ 50 דף בבלוק</v>
      </c>
      <c r="G290" s="57">
        <f>VLOOKUP(A290,'מכרז- רפרנס מלא'!$A$4:$J$561,8,0)</f>
        <v>0</v>
      </c>
      <c r="H290" s="57" t="str">
        <f>VLOOKUP(A290,'מכרז- רפרנס מלא'!$A$4:$J$561,9,0)</f>
        <v>יח'</v>
      </c>
      <c r="I290" s="150">
        <f>VLOOKUP(A290,'מכרז- רפרנס מלא'!$A$4:$J$561,5,0)</f>
        <v>1.4838709677419354E-3</v>
      </c>
      <c r="J290" s="297"/>
      <c r="K290" s="243"/>
      <c r="L290" s="244"/>
    </row>
    <row r="291" spans="1:12" ht="57" x14ac:dyDescent="0.2">
      <c r="A291" s="236">
        <v>289</v>
      </c>
      <c r="B291" s="95" t="str">
        <f>VLOOKUP(A291,'מכרז- רפרנס מלא'!$A$4:$J$561,2,0)</f>
        <v>מוצרי נייר, לוחות ושקפים</v>
      </c>
      <c r="C291" s="95" t="str">
        <f>VLOOKUP(A291,'מכרז- רפרנס מלא'!$A$4:$J$561,3,0)</f>
        <v>בלוקי נייר, מחברות ופנקסים</v>
      </c>
      <c r="D291" s="57" t="str">
        <f>VLOOKUP(A291,'מכרז- רפרנס מלא'!$A$4:$J$561,4,0)</f>
        <v>בלוקי נייר</v>
      </c>
      <c r="E291" s="57" t="str">
        <f>VLOOKUP(A291,'מכרז- רפרנס מלא'!$A$4:$J$561,6,0)</f>
        <v>בלוק מנייר % 100 ממוחזר לכתיבה בצבע טבעי במידה A5  שורה / משובץ 50 דף</v>
      </c>
      <c r="F291" s="57" t="str">
        <f>VLOOKUP(A291,'מכרז- רפרנס מלא'!$A$4:$J$561,7,0)</f>
        <v>בלוק לכתיבה במידה A5 מנייר % 100 ממוחזר בצבע טבעי בדרגת לובן לפחות ISO  63 במשקל מרחבי 75 עד 80 גר' שורה / משובץ 50 דף בבלוק</v>
      </c>
      <c r="G291" s="57">
        <f>VLOOKUP(A291,'מכרז- רפרנס מלא'!$A$4:$J$561,8,0)</f>
        <v>0</v>
      </c>
      <c r="H291" s="57" t="str">
        <f>VLOOKUP(A291,'מכרז- רפרנס מלא'!$A$4:$J$561,9,0)</f>
        <v>יח'</v>
      </c>
      <c r="I291" s="150">
        <f>VLOOKUP(A291,'מכרז- רפרנס מלא'!$A$4:$J$561,5,0)</f>
        <v>1.4838709677419354E-3</v>
      </c>
      <c r="J291" s="297"/>
      <c r="K291" s="243"/>
      <c r="L291" s="244"/>
    </row>
    <row r="292" spans="1:12" ht="42.75" x14ac:dyDescent="0.2">
      <c r="A292" s="236">
        <v>290</v>
      </c>
      <c r="B292" s="95" t="str">
        <f>VLOOKUP(A292,'מכרז- רפרנס מלא'!$A$4:$J$561,2,0)</f>
        <v>מוצרי נייר, לוחות ושקפים</v>
      </c>
      <c r="C292" s="95" t="str">
        <f>VLOOKUP(A292,'מכרז- רפרנס מלא'!$A$4:$J$561,3,0)</f>
        <v>בלוקי נייר, מחברות ופנקסים</v>
      </c>
      <c r="D292" s="57" t="str">
        <f>VLOOKUP(A292,'מכרז- רפרנס מלא'!$A$4:$J$561,4,0)</f>
        <v>בלוקי נייר</v>
      </c>
      <c r="E292" s="57" t="str">
        <f>VLOOKUP(A292,'מכרז- רפרנס מלא'!$A$4:$J$561,6,0)</f>
        <v>בלוק ללוח הרצאה 70/100 50 גליונות בבלוק</v>
      </c>
      <c r="F292" s="57" t="str">
        <f>VLOOKUP(A292,'מכרז- רפרנס מלא'!$A$4:$J$561,7,0)</f>
        <v>בלוק נייר בגודל 100/70 ס"מ, מתאים ללוח פליפ צארט, 50 גיליונות בבלוק</v>
      </c>
      <c r="G292" s="57">
        <f>VLOOKUP(A292,'מכרז- רפרנס מלא'!$A$4:$J$561,8,0)</f>
        <v>0</v>
      </c>
      <c r="H292" s="57" t="str">
        <f>VLOOKUP(A292,'מכרז- רפרנס מלא'!$A$4:$J$561,9,0)</f>
        <v>יח'</v>
      </c>
      <c r="I292" s="150">
        <f>VLOOKUP(A292,'מכרז- רפרנס מלא'!$A$4:$J$561,5,0)</f>
        <v>1.4838709677419354E-3</v>
      </c>
      <c r="J292" s="297"/>
      <c r="K292" s="243"/>
      <c r="L292" s="244"/>
    </row>
    <row r="293" spans="1:12" ht="42.75" x14ac:dyDescent="0.2">
      <c r="A293" s="236">
        <v>291</v>
      </c>
      <c r="B293" s="95" t="str">
        <f>VLOOKUP(A293,'מכרז- רפרנס מלא'!$A$4:$J$561,2,0)</f>
        <v>מוצרי נייר, לוחות ושקפים</v>
      </c>
      <c r="C293" s="95" t="str">
        <f>VLOOKUP(A293,'מכרז- רפרנס מלא'!$A$4:$J$561,3,0)</f>
        <v>בלוקי נייר, מחברות ופנקסים</v>
      </c>
      <c r="D293" s="57" t="str">
        <f>VLOOKUP(A293,'מכרז- רפרנס מלא'!$A$4:$J$561,4,0)</f>
        <v>בלוקי נייר</v>
      </c>
      <c r="E293" s="57" t="str">
        <f>VLOOKUP(A293,'מכרז- רפרנס מלא'!$A$4:$J$561,6,0)</f>
        <v>בלוק נייר לכתיבה צהוב שורה / משובץ מידה A4  מכיל 50 דף</v>
      </c>
      <c r="F293" s="57" t="str">
        <f>VLOOKUP(A293,'מכרז- רפרנס מלא'!$A$4:$J$561,7,0)</f>
        <v>בלוק נייר לכתיבה A4, שורה/משובץ, צבע צהוב, 50 דף בבלוק</v>
      </c>
      <c r="G293" s="57">
        <f>VLOOKUP(A293,'מכרז- רפרנס מלא'!$A$4:$J$561,8,0)</f>
        <v>0</v>
      </c>
      <c r="H293" s="57" t="str">
        <f>VLOOKUP(A293,'מכרז- רפרנס מלא'!$A$4:$J$561,9,0)</f>
        <v>יח'</v>
      </c>
      <c r="I293" s="150">
        <f>VLOOKUP(A293,'מכרז- רפרנס מלא'!$A$4:$J$561,5,0)</f>
        <v>1.4838709677419354E-3</v>
      </c>
      <c r="J293" s="297"/>
      <c r="K293" s="243"/>
      <c r="L293" s="244"/>
    </row>
    <row r="294" spans="1:12" ht="42.75" x14ac:dyDescent="0.2">
      <c r="A294" s="236">
        <v>292</v>
      </c>
      <c r="B294" s="95" t="str">
        <f>VLOOKUP(A294,'מכרז- רפרנס מלא'!$A$4:$J$561,2,0)</f>
        <v>מוצרי נייר, לוחות ושקפים</v>
      </c>
      <c r="C294" s="95" t="str">
        <f>VLOOKUP(A294,'מכרז- רפרנס מלא'!$A$4:$J$561,3,0)</f>
        <v>בלוקי נייר, מחברות ופנקסים</v>
      </c>
      <c r="D294" s="57" t="str">
        <f>VLOOKUP(A294,'מכרז- רפרנס מלא'!$A$4:$J$561,4,0)</f>
        <v>בלוקי נייר</v>
      </c>
      <c r="E294" s="57" t="str">
        <f>VLOOKUP(A294,'מכרז- רפרנס מלא'!$A$4:$J$561,6,0)</f>
        <v>בלוק נייר לכתיבה צהוב שורה / משובץ מידה A4  מכיל 50 דף</v>
      </c>
      <c r="F294" s="57" t="str">
        <f>VLOOKUP(A294,'מכרז- רפרנס מלא'!$A$4:$J$561,7,0)</f>
        <v>בלוק נייר לכתיבה A4, שורה/משובץ, צבע צהוב, 50 דף בבלוק. 10 יח' בסט</v>
      </c>
      <c r="G294" s="57">
        <f>VLOOKUP(A294,'מכרז- רפרנס מלא'!$A$4:$J$561,8,0)</f>
        <v>0</v>
      </c>
      <c r="H294" s="57" t="str">
        <f>VLOOKUP(A294,'מכרז- רפרנס מלא'!$A$4:$J$561,9,0)</f>
        <v>סט</v>
      </c>
      <c r="I294" s="150">
        <f>VLOOKUP(A294,'מכרז- רפרנס מלא'!$A$4:$J$561,5,0)</f>
        <v>1.4838709677419354E-3</v>
      </c>
      <c r="J294" s="297"/>
      <c r="K294" s="243"/>
      <c r="L294" s="244"/>
    </row>
    <row r="295" spans="1:12" ht="85.5" x14ac:dyDescent="0.2">
      <c r="A295" s="236">
        <v>293</v>
      </c>
      <c r="B295" s="95" t="str">
        <f>VLOOKUP(A295,'מכרז- רפרנס מלא'!$A$4:$J$561,2,0)</f>
        <v>מוצרי נייר, לוחות ושקפים</v>
      </c>
      <c r="C295" s="95" t="str">
        <f>VLOOKUP(A295,'מכרז- רפרנס מלא'!$A$4:$J$561,3,0)</f>
        <v>בלוקי נייר, מחברות ופנקסים</v>
      </c>
      <c r="D295" s="57" t="str">
        <f>VLOOKUP(A295,'מכרז- רפרנס מלא'!$A$4:$J$561,4,0)</f>
        <v>בלוקי נייר</v>
      </c>
      <c r="E295" s="57" t="str">
        <f>VLOOKUP(A295,'מכרז- רפרנס מלא'!$A$4:$J$561,6,0)</f>
        <v>בלוק נייר לכתיבה צהוב/לבן מידה A4 ספירלה עליונה, כריכת קרטון עליונה ותחתונה, שורה, מכיל 70 דף</v>
      </c>
      <c r="F295" s="57" t="str">
        <f>VLOOKUP(A295,'מכרז- רפרנס מלא'!$A$4:$J$561,7,0)</f>
        <v xml:space="preserve">בלוק נייר לכתיבה צהוב/לבן מידה A4 ספירלה עליונה, כריכת קרטון עליונה ותחתונה, שורה, מכיל 70 דף בלוק ספירל אוקספורד צהוב, מנייר איכותי משקל 80 גרם. בלוק Oxford נוחים לכתיבה משני צידי הנייר. </v>
      </c>
      <c r="G295" s="57" t="str">
        <f>VLOOKUP(A295,'מכרז- רפרנס מלא'!$A$4:$J$561,8,0)</f>
        <v>OXFORD , CAMPUS ,CLASSIC</v>
      </c>
      <c r="H295" s="57" t="str">
        <f>VLOOKUP(A295,'מכרז- רפרנס מלא'!$A$4:$J$561,9,0)</f>
        <v>יח'</v>
      </c>
      <c r="I295" s="150">
        <f>VLOOKUP(A295,'מכרז- רפרנס מלא'!$A$4:$J$561,5,0)</f>
        <v>1.4838709677419354E-3</v>
      </c>
      <c r="J295" s="297"/>
      <c r="K295" s="243"/>
      <c r="L295" s="244"/>
    </row>
    <row r="296" spans="1:12" ht="71.25" x14ac:dyDescent="0.2">
      <c r="A296" s="236">
        <v>294</v>
      </c>
      <c r="B296" s="95" t="str">
        <f>VLOOKUP(A296,'מכרז- רפרנס מלא'!$A$4:$J$561,2,0)</f>
        <v>מוצרי נייר, לוחות ושקפים</v>
      </c>
      <c r="C296" s="95" t="str">
        <f>VLOOKUP(A296,'מכרז- רפרנס מלא'!$A$4:$J$561,3,0)</f>
        <v>בלוקי נייר, מחברות ופנקסים</v>
      </c>
      <c r="D296" s="57" t="str">
        <f>VLOOKUP(A296,'מכרז- רפרנס מלא'!$A$4:$J$561,4,0)</f>
        <v>בלוקי נייר</v>
      </c>
      <c r="E296" s="57" t="str">
        <f>VLOOKUP(A296,'מכרז- רפרנס מלא'!$A$4:$J$561,6,0)</f>
        <v>בלוק מנייר % 100 ממוחזר לכתיבה בצבע טבעי במידה 4A  ספירלה עליונה, כריכת קרטון עליונה ותחתונה, שורה, מכיל 70 עד 80 דף.</v>
      </c>
      <c r="F296" s="57" t="str">
        <f>VLOOKUP(A296,'מכרז- רפרנס מלא'!$A$4:$J$561,7,0)</f>
        <v>בלוק במידה 4 A מנייר % 100 ממוחזר לכתיבה בצבע טבעי בדרגת לובן לפחות ISO  63 במשקל מרחבי 75 עד 80 גר' . ספירלה עליונה, כריכת קרטון עליונה ותחתונה, שורה, מכיל 70 עד 80 דף.</v>
      </c>
      <c r="G296" s="57">
        <f>VLOOKUP(A296,'מכרז- רפרנס מלא'!$A$4:$J$561,8,0)</f>
        <v>0</v>
      </c>
      <c r="H296" s="57" t="str">
        <f>VLOOKUP(A296,'מכרז- רפרנס מלא'!$A$4:$J$561,9,0)</f>
        <v>יח'</v>
      </c>
      <c r="I296" s="150">
        <f>VLOOKUP(A296,'מכרז- רפרנס מלא'!$A$4:$J$561,5,0)</f>
        <v>1.4838709677419354E-3</v>
      </c>
      <c r="J296" s="297"/>
      <c r="K296" s="243"/>
      <c r="L296" s="244"/>
    </row>
    <row r="297" spans="1:12" ht="42.75" x14ac:dyDescent="0.2">
      <c r="A297" s="236">
        <v>295</v>
      </c>
      <c r="B297" s="95" t="str">
        <f>VLOOKUP(A297,'מכרז- רפרנס מלא'!$A$4:$J$561,2,0)</f>
        <v>מוצרי נייר, לוחות ושקפים</v>
      </c>
      <c r="C297" s="95" t="str">
        <f>VLOOKUP(A297,'מכרז- רפרנס מלא'!$A$4:$J$561,3,0)</f>
        <v>בלוקי נייר, מחברות ופנקסים</v>
      </c>
      <c r="D297" s="57" t="str">
        <f>VLOOKUP(A297,'מכרז- רפרנס מלא'!$A$4:$J$561,4,0)</f>
        <v>בלוקי נייר</v>
      </c>
      <c r="E297" s="57" t="str">
        <f>VLOOKUP(A297,'מכרז- רפרנס מלא'!$A$4:$J$561,6,0)</f>
        <v>בלוק נייר לכתיבה צהוב שורה / משובץ מידה A5 מכיל 50 דף</v>
      </c>
      <c r="F297" s="57" t="str">
        <f>VLOOKUP(A297,'מכרז- רפרנס מלא'!$A$4:$J$561,7,0)</f>
        <v>בלוק נייר לכתיבה A5, שורה / משובץ, צבע צהוב , 50 דף בבלוק</v>
      </c>
      <c r="G297" s="57">
        <f>VLOOKUP(A297,'מכרז- רפרנס מלא'!$A$4:$J$561,8,0)</f>
        <v>0</v>
      </c>
      <c r="H297" s="57" t="str">
        <f>VLOOKUP(A297,'מכרז- רפרנס מלא'!$A$4:$J$561,9,0)</f>
        <v>יח'</v>
      </c>
      <c r="I297" s="150">
        <f>VLOOKUP(A297,'מכרז- רפרנס מלא'!$A$4:$J$561,5,0)</f>
        <v>1.4838709677419354E-3</v>
      </c>
      <c r="J297" s="297"/>
      <c r="K297" s="243"/>
      <c r="L297" s="244"/>
    </row>
    <row r="298" spans="1:12" ht="42.75" x14ac:dyDescent="0.2">
      <c r="A298" s="236">
        <v>296</v>
      </c>
      <c r="B298" s="95" t="str">
        <f>VLOOKUP(A298,'מכרז- רפרנס מלא'!$A$4:$J$561,2,0)</f>
        <v>מוצרי נייר, לוחות ושקפים</v>
      </c>
      <c r="C298" s="95" t="str">
        <f>VLOOKUP(A298,'מכרז- רפרנס מלא'!$A$4:$J$561,3,0)</f>
        <v>בלוקי נייר, מחברות ופנקסים</v>
      </c>
      <c r="D298" s="57" t="str">
        <f>VLOOKUP(A298,'מכרז- רפרנס מלא'!$A$4:$J$561,4,0)</f>
        <v>בלוקי נייר</v>
      </c>
      <c r="E298" s="57" t="str">
        <f>VLOOKUP(A298,'מכרז- רפרנס מלא'!$A$4:$J$561,6,0)</f>
        <v>בלוק נייר לכתיבה צהוב שורה / משובץ מידה A5 מכיל 50 דף</v>
      </c>
      <c r="F298" s="57" t="str">
        <f>VLOOKUP(A298,'מכרז- רפרנס מלא'!$A$4:$J$561,7,0)</f>
        <v>בלוק נייר לכתיבה A5, שורה / משובץ, צבע צהוב, 50 דף בבלוק. 10 יח' בסט</v>
      </c>
      <c r="G298" s="57">
        <f>VLOOKUP(A298,'מכרז- רפרנס מלא'!$A$4:$J$561,8,0)</f>
        <v>0</v>
      </c>
      <c r="H298" s="57" t="str">
        <f>VLOOKUP(A298,'מכרז- רפרנס מלא'!$A$4:$J$561,9,0)</f>
        <v>סט</v>
      </c>
      <c r="I298" s="150">
        <f>VLOOKUP(A298,'מכרז- רפרנס מלא'!$A$4:$J$561,5,0)</f>
        <v>1.4838709677419354E-3</v>
      </c>
      <c r="J298" s="297"/>
      <c r="K298" s="243"/>
      <c r="L298" s="244"/>
    </row>
    <row r="299" spans="1:12" ht="57" x14ac:dyDescent="0.2">
      <c r="A299" s="236">
        <v>297</v>
      </c>
      <c r="B299" s="95" t="str">
        <f>VLOOKUP(A299,'מכרז- רפרנס מלא'!$A$4:$J$561,2,0)</f>
        <v>מוצרי נייר, לוחות ושקפים</v>
      </c>
      <c r="C299" s="95" t="str">
        <f>VLOOKUP(A299,'מכרז- רפרנס מלא'!$A$4:$J$561,3,0)</f>
        <v>בלוקי נייר, מחברות ופנקסים</v>
      </c>
      <c r="D299" s="57" t="str">
        <f>VLOOKUP(A299,'מכרז- רפרנס מלא'!$A$4:$J$561,4,0)</f>
        <v>בלוקי נייר</v>
      </c>
      <c r="E299" s="57" t="str">
        <f>VLOOKUP(A299,'מכרז- רפרנס מלא'!$A$4:$J$561,6,0)</f>
        <v>בלוק נייר לכתיבה צהוב/לבן מידה A5 ספירלה עליונה, כריכת קרטון עליונה ותחתונה, שורה, מכיל 120 דף</v>
      </c>
      <c r="F299" s="57" t="str">
        <f>VLOOKUP(A299,'מכרז- רפרנס מלא'!$A$4:$J$561,7,0)</f>
        <v>בלוק נייר לכתיבה צהוב/לבן מידה A5 ספירלה עליונה, כריכת קרטון עליונה ותחתונה, שורה, מכיל 120 דף</v>
      </c>
      <c r="G299" s="57" t="str">
        <f>VLOOKUP(A299,'מכרז- רפרנס מלא'!$A$4:$J$561,8,0)</f>
        <v>OXFORD, CAMPUS, CLASSIC</v>
      </c>
      <c r="H299" s="57" t="str">
        <f>VLOOKUP(A299,'מכרז- רפרנס מלא'!$A$4:$J$561,9,0)</f>
        <v>יח'</v>
      </c>
      <c r="I299" s="150">
        <f>VLOOKUP(A299,'מכרז- רפרנס מלא'!$A$4:$J$561,5,0)</f>
        <v>1.4838709677419354E-3</v>
      </c>
      <c r="J299" s="297"/>
      <c r="K299" s="243"/>
      <c r="L299" s="244"/>
    </row>
    <row r="300" spans="1:12" ht="42.75" x14ac:dyDescent="0.2">
      <c r="A300" s="236">
        <v>298</v>
      </c>
      <c r="B300" s="95" t="str">
        <f>VLOOKUP(A300,'מכרז- רפרנס מלא'!$A$4:$J$561,2,0)</f>
        <v>מוצרי נייר, לוחות ושקפים</v>
      </c>
      <c r="C300" s="95" t="str">
        <f>VLOOKUP(A300,'מכרז- רפרנס מלא'!$A$4:$J$561,3,0)</f>
        <v>בלוקי נייר, מחברות ופנקסים</v>
      </c>
      <c r="D300" s="57" t="str">
        <f>VLOOKUP(A300,'מכרז- רפרנס מלא'!$A$4:$J$561,4,0)</f>
        <v>בלוקי נייר</v>
      </c>
      <c r="E300" s="57" t="str">
        <f>VLOOKUP(A300,'מכרז- רפרנס מלא'!$A$4:$J$561,6,0)</f>
        <v>מזכרית  73*73 מ'מ 12 יח' צהוב  654</v>
      </c>
      <c r="F300" s="57" t="str">
        <f>VLOOKUP(A300,'מכרז- רפרנס מלא'!$A$4:$J$561,7,0)</f>
        <v>מזכרית 3M 73*73 מ'מ 12 יח' צהוב</v>
      </c>
      <c r="G300" s="57" t="str">
        <f>VLOOKUP(A300,'מכרז- רפרנס מלא'!$A$4:$J$561,8,0)</f>
        <v>3M</v>
      </c>
      <c r="H300" s="57" t="str">
        <f>VLOOKUP(A300,'מכרז- רפרנס מלא'!$A$4:$J$561,9,0)</f>
        <v>חבילה</v>
      </c>
      <c r="I300" s="150">
        <f>VLOOKUP(A300,'מכרז- רפרנס מלא'!$A$4:$J$561,5,0)</f>
        <v>1.4838709677419354E-3</v>
      </c>
      <c r="J300" s="297"/>
      <c r="K300" s="243"/>
      <c r="L300" s="244"/>
    </row>
    <row r="301" spans="1:12" ht="42.75" x14ac:dyDescent="0.2">
      <c r="A301" s="236">
        <v>299</v>
      </c>
      <c r="B301" s="95" t="str">
        <f>VLOOKUP(A301,'מכרז- רפרנס מלא'!$A$4:$J$561,2,0)</f>
        <v>מוצרי נייר, לוחות ושקפים</v>
      </c>
      <c r="C301" s="95" t="str">
        <f>VLOOKUP(A301,'מכרז- רפרנס מלא'!$A$4:$J$561,3,0)</f>
        <v>בלוקי נייר, מחברות ופנקסים</v>
      </c>
      <c r="D301" s="57" t="str">
        <f>VLOOKUP(A301,'מכרז- רפרנס מלא'!$A$4:$J$561,4,0)</f>
        <v>בלוקי נייר</v>
      </c>
      <c r="E301" s="57" t="str">
        <f>VLOOKUP(A301,'מכרז- רפרנס מלא'!$A$4:$J$561,6,0)</f>
        <v>מזכרית  73*73 מ'מ צבע' כהה 5יח'6545UC</v>
      </c>
      <c r="F301" s="57" t="str">
        <f>VLOOKUP(A301,'מכרז- רפרנס מלא'!$A$4:$J$561,7,0)</f>
        <v>מזכרית 3M 73*73 מ'מ צבע' כהה 5יח'6545UC</v>
      </c>
      <c r="G301" s="57" t="str">
        <f>VLOOKUP(A301,'מכרז- רפרנס מלא'!$A$4:$J$561,8,0)</f>
        <v>3M</v>
      </c>
      <c r="H301" s="57" t="str">
        <f>VLOOKUP(A301,'מכרז- רפרנס מלא'!$A$4:$J$561,9,0)</f>
        <v>חבילה</v>
      </c>
      <c r="I301" s="150">
        <f>VLOOKUP(A301,'מכרז- רפרנס מלא'!$A$4:$J$561,5,0)</f>
        <v>1.4838709677419354E-3</v>
      </c>
      <c r="J301" s="297"/>
      <c r="K301" s="243"/>
      <c r="L301" s="244"/>
    </row>
    <row r="302" spans="1:12" ht="42.75" x14ac:dyDescent="0.2">
      <c r="A302" s="236">
        <v>300</v>
      </c>
      <c r="B302" s="95" t="str">
        <f>VLOOKUP(A302,'מכרז- רפרנס מלא'!$A$4:$J$561,2,0)</f>
        <v>מוצרי נייר, לוחות ושקפים</v>
      </c>
      <c r="C302" s="95" t="str">
        <f>VLOOKUP(A302,'מכרז- רפרנס מלא'!$A$4:$J$561,3,0)</f>
        <v>בלוקי נייר, מחברות ופנקסים</v>
      </c>
      <c r="D302" s="57" t="str">
        <f>VLOOKUP(A302,'מכרז- רפרנס מלא'!$A$4:$J$561,4,0)</f>
        <v>בלוקי נייר</v>
      </c>
      <c r="E302" s="57" t="str">
        <f>VLOOKUP(A302,'מכרז- רפרנס מלא'!$A$4:$J$561,6,0)</f>
        <v>מזכרית 149*98.4 מ'מ 660 שורות צהוב יח</v>
      </c>
      <c r="F302" s="57" t="str">
        <f>VLOOKUP(A302,'מכרז- רפרנס מלא'!$A$4:$J$561,7,0)</f>
        <v>מזכרית 3M 149*98.4 מ'מ 660 שורות צהוב יח</v>
      </c>
      <c r="G302" s="57" t="str">
        <f>VLOOKUP(A302,'מכרז- רפרנס מלא'!$A$4:$J$561,8,0)</f>
        <v xml:space="preserve">3M </v>
      </c>
      <c r="H302" s="57" t="str">
        <f>VLOOKUP(A302,'מכרז- רפרנס מלא'!$A$4:$J$561,9,0)</f>
        <v>יח'</v>
      </c>
      <c r="I302" s="150">
        <f>VLOOKUP(A302,'מכרז- רפרנס מלא'!$A$4:$J$561,5,0)</f>
        <v>1.4838709677419354E-3</v>
      </c>
      <c r="J302" s="297"/>
      <c r="K302" s="243"/>
      <c r="L302" s="244"/>
    </row>
    <row r="303" spans="1:12" ht="42.75" x14ac:dyDescent="0.2">
      <c r="A303" s="236">
        <v>301</v>
      </c>
      <c r="B303" s="95" t="str">
        <f>VLOOKUP(A303,'מכרז- רפרנס מלא'!$A$4:$J$561,2,0)</f>
        <v>מוצרי נייר, לוחות ושקפים</v>
      </c>
      <c r="C303" s="95" t="str">
        <f>VLOOKUP(A303,'מכרז- רפרנס מלא'!$A$4:$J$561,3,0)</f>
        <v>בלוקי נייר, מחברות ופנקסים</v>
      </c>
      <c r="D303" s="57" t="str">
        <f>VLOOKUP(A303,'מכרז- רפרנס מלא'!$A$4:$J$561,4,0)</f>
        <v>בלוקי נייר</v>
      </c>
      <c r="E303" s="57" t="str">
        <f>VLOOKUP(A303,'מכרז- רפרנס מלא'!$A$4:$J$561,6,0)</f>
        <v>קרטון ביצוע - גיליון</v>
      </c>
      <c r="F303" s="57" t="str">
        <f>VLOOKUP(A303,'מכרז- רפרנס מלא'!$A$4:$J$561,7,0)</f>
        <v>קרטון ביצוע - גיליון</v>
      </c>
      <c r="G303" s="57">
        <f>VLOOKUP(A303,'מכרז- רפרנס מלא'!$A$4:$J$561,8,0)</f>
        <v>0</v>
      </c>
      <c r="H303" s="57" t="str">
        <f>VLOOKUP(A303,'מכרז- רפרנס מלא'!$A$4:$J$561,9,0)</f>
        <v>יח'</v>
      </c>
      <c r="I303" s="150">
        <f>VLOOKUP(A303,'מכרז- רפרנס מלא'!$A$4:$J$561,5,0)</f>
        <v>1.4838709677419354E-3</v>
      </c>
      <c r="J303" s="297"/>
      <c r="K303" s="243"/>
      <c r="L303" s="244"/>
    </row>
    <row r="304" spans="1:12" ht="42.75" x14ac:dyDescent="0.2">
      <c r="A304" s="236">
        <v>302</v>
      </c>
      <c r="B304" s="95" t="str">
        <f>VLOOKUP(A304,'מכרז- רפרנס מלא'!$A$4:$J$561,2,0)</f>
        <v>מוצרי נייר, לוחות ושקפים</v>
      </c>
      <c r="C304" s="95" t="str">
        <f>VLOOKUP(A304,'מכרז- רפרנס מלא'!$A$4:$J$561,3,0)</f>
        <v>בלוקי נייר, מחברות ופנקסים</v>
      </c>
      <c r="D304" s="57" t="str">
        <f>VLOOKUP(A304,'מכרז- רפרנס מלא'!$A$4:$J$561,4,0)</f>
        <v>בלוקי נייר</v>
      </c>
      <c r="E304" s="57" t="str">
        <f>VLOOKUP(A304,'מכרז- רפרנס מלא'!$A$4:$J$561,6,0)</f>
        <v>גליון נייר קרפט 60 גר' 70/100</v>
      </c>
      <c r="F304" s="57" t="str">
        <f>VLOOKUP(A304,'מכרז- רפרנס מלא'!$A$4:$J$561,7,0)</f>
        <v>גליון נייר קרפט 60 גר' 70/100</v>
      </c>
      <c r="G304" s="57">
        <f>VLOOKUP(A304,'מכרז- רפרנס מלא'!$A$4:$J$561,8,0)</f>
        <v>0</v>
      </c>
      <c r="H304" s="57">
        <f>VLOOKUP(A304,'מכרז- רפרנס מלא'!$A$4:$J$561,9,0)</f>
        <v>0</v>
      </c>
      <c r="I304" s="150">
        <f>VLOOKUP(A304,'מכרז- רפרנס מלא'!$A$4:$J$561,5,0)</f>
        <v>1.4838709677419354E-3</v>
      </c>
      <c r="J304" s="297"/>
      <c r="K304" s="243"/>
      <c r="L304" s="244"/>
    </row>
    <row r="305" spans="1:12" ht="42.75" x14ac:dyDescent="0.2">
      <c r="A305" s="236">
        <v>303</v>
      </c>
      <c r="B305" s="95" t="str">
        <f>VLOOKUP(A305,'מכרז- רפרנס מלא'!$A$4:$J$561,2,0)</f>
        <v>מוצרי נייר, לוחות ושקפים</v>
      </c>
      <c r="C305" s="95" t="str">
        <f>VLOOKUP(A305,'מכרז- רפרנס מלא'!$A$4:$J$561,3,0)</f>
        <v>בלוקי נייר, מחברות ופנקסים</v>
      </c>
      <c r="D305" s="57" t="str">
        <f>VLOOKUP(A305,'מכרז- רפרנס מלא'!$A$4:$J$561,4,0)</f>
        <v>בלוקי נייר</v>
      </c>
      <c r="E305" s="57" t="str">
        <f>VLOOKUP(A305,'מכרז- רפרנס מלא'!$A$4:$J$561,6,0)</f>
        <v>שני בריסטול 170 גר' 70/100</v>
      </c>
      <c r="F305" s="57" t="str">
        <f>VLOOKUP(A305,'מכרז- רפרנס מלא'!$A$4:$J$561,7,0)</f>
        <v>שני בריסטול 170 גר' 70/100 ורוד 3002</v>
      </c>
      <c r="G305" s="57">
        <f>VLOOKUP(A305,'מכרז- רפרנס מלא'!$A$4:$J$561,8,0)</f>
        <v>0</v>
      </c>
      <c r="H305" s="57" t="str">
        <f>VLOOKUP(A305,'מכרז- רפרנס מלא'!$A$4:$J$561,9,0)</f>
        <v>יח'</v>
      </c>
      <c r="I305" s="150">
        <f>VLOOKUP(A305,'מכרז- רפרנס מלא'!$A$4:$J$561,5,0)</f>
        <v>1.4838709677419354E-3</v>
      </c>
      <c r="J305" s="297"/>
      <c r="K305" s="243"/>
      <c r="L305" s="244"/>
    </row>
    <row r="306" spans="1:12" ht="42.75" x14ac:dyDescent="0.2">
      <c r="A306" s="236">
        <v>304</v>
      </c>
      <c r="B306" s="95" t="str">
        <f>VLOOKUP(A306,'מכרז- רפרנס מלא'!$A$4:$J$561,2,0)</f>
        <v>מוצרי נייר, לוחות ושקפים</v>
      </c>
      <c r="C306" s="95" t="str">
        <f>VLOOKUP(A306,'מכרז- רפרנס מלא'!$A$4:$J$561,3,0)</f>
        <v>בלוקי נייר, מחברות ופנקסים</v>
      </c>
      <c r="D306" s="57" t="str">
        <f>VLOOKUP(A306,'מכרז- רפרנס מלא'!$A$4:$J$561,4,0)</f>
        <v>בלוקי נייר</v>
      </c>
      <c r="E306" s="57" t="str">
        <f>VLOOKUP(A306,'מכרז- רפרנס מלא'!$A$4:$J$561,6,0)</f>
        <v>בריסטול 170 גר' 70/100 לבן</v>
      </c>
      <c r="F306" s="57" t="str">
        <f>VLOOKUP(A306,'מכרז- רפרנס מלא'!$A$4:$J$561,7,0)</f>
        <v>בריסטול 170 גר' 70/100 לבן</v>
      </c>
      <c r="G306" s="57">
        <f>VLOOKUP(A306,'מכרז- רפרנס מלא'!$A$4:$J$561,8,0)</f>
        <v>0</v>
      </c>
      <c r="H306" s="57" t="str">
        <f>VLOOKUP(A306,'מכרז- רפרנס מלא'!$A$4:$J$561,9,0)</f>
        <v>יח'</v>
      </c>
      <c r="I306" s="150">
        <f>VLOOKUP(A306,'מכרז- רפרנס מלא'!$A$4:$J$561,5,0)</f>
        <v>1.4838709677419354E-3</v>
      </c>
      <c r="J306" s="297"/>
      <c r="K306" s="243"/>
      <c r="L306" s="244"/>
    </row>
    <row r="307" spans="1:12" ht="42.75" x14ac:dyDescent="0.2">
      <c r="A307" s="236">
        <v>305</v>
      </c>
      <c r="B307" s="95" t="str">
        <f>VLOOKUP(A307,'מכרז- רפרנס מלא'!$A$4:$J$561,2,0)</f>
        <v>מוצרי נייר, לוחות ושקפים</v>
      </c>
      <c r="C307" s="95" t="str">
        <f>VLOOKUP(A307,'מכרז- רפרנס מלא'!$A$4:$J$561,3,0)</f>
        <v>בלוקי נייר, מחברות ופנקסים</v>
      </c>
      <c r="D307" s="57" t="str">
        <f>VLOOKUP(A307,'מכרז- רפרנס מלא'!$A$4:$J$561,4,0)</f>
        <v>בלוקי נייר</v>
      </c>
      <c r="E307" s="57" t="str">
        <f>VLOOKUP(A307,'מכרז- רפרנס מלא'!$A$4:$J$561,6,0)</f>
        <v>.בריסטול שחור 180/200 גר' 70/100 ס'מ</v>
      </c>
      <c r="F307" s="57" t="str">
        <f>VLOOKUP(A307,'מכרז- רפרנס מלא'!$A$4:$J$561,7,0)</f>
        <v>.בריסטול שחור 180/200 גר' 70/100 ס'מ</v>
      </c>
      <c r="G307" s="57">
        <f>VLOOKUP(A307,'מכרז- רפרנס מלא'!$A$4:$J$561,8,0)</f>
        <v>0</v>
      </c>
      <c r="H307" s="57" t="str">
        <f>VLOOKUP(A307,'מכרז- רפרנס מלא'!$A$4:$J$561,9,0)</f>
        <v>יח'</v>
      </c>
      <c r="I307" s="150">
        <f>VLOOKUP(A307,'מכרז- רפרנס מלא'!$A$4:$J$561,5,0)</f>
        <v>1.4838709677419354E-3</v>
      </c>
      <c r="J307" s="297"/>
      <c r="K307" s="243"/>
      <c r="L307" s="244"/>
    </row>
    <row r="308" spans="1:12" ht="42.75" x14ac:dyDescent="0.2">
      <c r="A308" s="236">
        <v>306</v>
      </c>
      <c r="B308" s="95" t="str">
        <f>VLOOKUP(A308,'מכרז- רפרנס מלא'!$A$4:$J$561,2,0)</f>
        <v>מוצרי נייר, לוחות ושקפים</v>
      </c>
      <c r="C308" s="95" t="str">
        <f>VLOOKUP(A308,'מכרז- רפרנס מלא'!$A$4:$J$561,3,0)</f>
        <v>בלוקי נייר, מחברות ופנקסים</v>
      </c>
      <c r="D308" s="57" t="str">
        <f>VLOOKUP(A308,'מכרז- רפרנס מלא'!$A$4:$J$561,4,0)</f>
        <v>אלפונים</v>
      </c>
      <c r="E308" s="57" t="str">
        <f>VLOOKUP(A308,'מכרז- רפרנס מלא'!$A$4:$J$561,6,0)</f>
        <v>יומן מפקד יומי כריכה קשה (צבע כחול) גודל קוואטרו</v>
      </c>
      <c r="F308" s="57" t="str">
        <f>VLOOKUP(A308,'מכרז- רפרנס מלא'!$A$4:$J$561,7,0)</f>
        <v>יומן מפקד יומי כריכה קשה (צבע כחול) גודל קוואטרו</v>
      </c>
      <c r="G308" s="57">
        <f>VLOOKUP(A308,'מכרז- רפרנס מלא'!$A$4:$J$561,8,0)</f>
        <v>0</v>
      </c>
      <c r="H308" s="57">
        <f>VLOOKUP(A308,'מכרז- רפרנס מלא'!$A$4:$J$561,9,0)</f>
        <v>0</v>
      </c>
      <c r="I308" s="150">
        <f>VLOOKUP(A308,'מכרז- רפרנס מלא'!$A$4:$J$561,5,0)</f>
        <v>3.3333333333333335E-5</v>
      </c>
      <c r="J308" s="297"/>
      <c r="K308" s="243"/>
      <c r="L308" s="244"/>
    </row>
    <row r="309" spans="1:12" ht="42.75" x14ac:dyDescent="0.2">
      <c r="A309" s="236">
        <v>307</v>
      </c>
      <c r="B309" s="95" t="str">
        <f>VLOOKUP(A309,'מכרז- רפרנס מלא'!$A$4:$J$561,2,0)</f>
        <v>מוצרי נייר, לוחות ושקפים</v>
      </c>
      <c r="C309" s="95" t="str">
        <f>VLOOKUP(A309,'מכרז- רפרנס מלא'!$A$4:$J$561,3,0)</f>
        <v>בלוקי נייר, מחברות ופנקסים</v>
      </c>
      <c r="D309" s="57" t="str">
        <f>VLOOKUP(A309,'מכרז- רפרנס מלא'!$A$4:$J$561,4,0)</f>
        <v>אלפונים</v>
      </c>
      <c r="E309" s="57" t="str">
        <f>VLOOKUP(A309,'מכרז- רפרנס מלא'!$A$4:$J$561,6,0)</f>
        <v>יומן שבועי כריכה קשה צבע כחול 17*24 ס"מ</v>
      </c>
      <c r="F309" s="57" t="str">
        <f>VLOOKUP(A309,'מכרז- רפרנס מלא'!$A$4:$J$561,7,0)</f>
        <v>יומן שבועי כריכה קשה צבע כחול 17*24 ס"מ</v>
      </c>
      <c r="G309" s="57">
        <f>VLOOKUP(A309,'מכרז- רפרנס מלא'!$A$4:$J$561,8,0)</f>
        <v>0</v>
      </c>
      <c r="H309" s="57">
        <f>VLOOKUP(A309,'מכרז- רפרנס מלא'!$A$4:$J$561,9,0)</f>
        <v>0</v>
      </c>
      <c r="I309" s="150">
        <f>VLOOKUP(A309,'מכרז- רפרנס מלא'!$A$4:$J$561,5,0)</f>
        <v>3.3333333333333335E-5</v>
      </c>
      <c r="J309" s="297"/>
      <c r="K309" s="243"/>
      <c r="L309" s="244"/>
    </row>
    <row r="310" spans="1:12" ht="42.75" x14ac:dyDescent="0.2">
      <c r="A310" s="236">
        <v>308</v>
      </c>
      <c r="B310" s="95" t="str">
        <f>VLOOKUP(A310,'מכרז- רפרנס מלא'!$A$4:$J$561,2,0)</f>
        <v>מוצרי נייר, לוחות ושקפים</v>
      </c>
      <c r="C310" s="95" t="str">
        <f>VLOOKUP(A310,'מכרז- רפרנס מלא'!$A$4:$J$561,3,0)</f>
        <v>בלוקי נייר, מחברות ופנקסים</v>
      </c>
      <c r="D310" s="57" t="str">
        <f>VLOOKUP(A310,'מכרז- רפרנס מלא'!$A$4:$J$561,4,0)</f>
        <v>אלפונים</v>
      </c>
      <c r="E310" s="57" t="str">
        <f>VLOOKUP(A310,'מכרז- רפרנס מלא'!$A$4:$J$561,6,0)</f>
        <v>יומן שבועי כריכה רכה צבע כחול 17*24 ס"מ</v>
      </c>
      <c r="F310" s="57" t="str">
        <f>VLOOKUP(A310,'מכרז- רפרנס מלא'!$A$4:$J$561,7,0)</f>
        <v>יומן שבועי כריכה רכה צבע כחול 17*24 ס"מ</v>
      </c>
      <c r="G310" s="57">
        <f>VLOOKUP(A310,'מכרז- רפרנס מלא'!$A$4:$J$561,8,0)</f>
        <v>0</v>
      </c>
      <c r="H310" s="57">
        <f>VLOOKUP(A310,'מכרז- רפרנס מלא'!$A$4:$J$561,9,0)</f>
        <v>0</v>
      </c>
      <c r="I310" s="150">
        <f>VLOOKUP(A310,'מכרז- רפרנס מלא'!$A$4:$J$561,5,0)</f>
        <v>3.3333333333333335E-5</v>
      </c>
      <c r="J310" s="297"/>
      <c r="K310" s="243"/>
      <c r="L310" s="244"/>
    </row>
    <row r="311" spans="1:12" ht="42.75" x14ac:dyDescent="0.2">
      <c r="A311" s="236">
        <v>309</v>
      </c>
      <c r="B311" s="95" t="str">
        <f>VLOOKUP(A311,'מכרז- רפרנס מלא'!$A$4:$J$561,2,0)</f>
        <v>מוצרי נייר, לוחות ושקפים</v>
      </c>
      <c r="C311" s="95" t="str">
        <f>VLOOKUP(A311,'מכרז- רפרנס מלא'!$A$4:$J$561,3,0)</f>
        <v>בלוקי נייר, מחברות ופנקסים</v>
      </c>
      <c r="D311" s="57" t="str">
        <f>VLOOKUP(A311,'מכרז- רפרנס מלא'!$A$4:$J$561,4,0)</f>
        <v>אלפונים</v>
      </c>
      <c r="E311" s="57" t="str">
        <f>VLOOKUP(A311,'מכרז- רפרנס מלא'!$A$4:$J$561,6,0)</f>
        <v>יומן שבועי קטן 9*7 ס"מ</v>
      </c>
      <c r="F311" s="57" t="str">
        <f>VLOOKUP(A311,'מכרז- רפרנס מלא'!$A$4:$J$561,7,0)</f>
        <v>יומן שבועי קטן 9*7 ס"מ</v>
      </c>
      <c r="G311" s="57">
        <f>VLOOKUP(A311,'מכרז- רפרנס מלא'!$A$4:$J$561,8,0)</f>
        <v>0</v>
      </c>
      <c r="H311" s="57">
        <f>VLOOKUP(A311,'מכרז- רפרנס מלא'!$A$4:$J$561,9,0)</f>
        <v>0</v>
      </c>
      <c r="I311" s="150">
        <f>VLOOKUP(A311,'מכרז- רפרנס מלא'!$A$4:$J$561,5,0)</f>
        <v>3.3333333333333335E-5</v>
      </c>
      <c r="J311" s="297"/>
      <c r="K311" s="243"/>
      <c r="L311" s="244"/>
    </row>
    <row r="312" spans="1:12" ht="42.75" x14ac:dyDescent="0.2">
      <c r="A312" s="236">
        <v>310</v>
      </c>
      <c r="B312" s="95" t="str">
        <f>VLOOKUP(A312,'מכרז- רפרנס מלא'!$A$4:$J$561,2,0)</f>
        <v>מוצרי נייר, לוחות ושקפים</v>
      </c>
      <c r="C312" s="95" t="str">
        <f>VLOOKUP(A312,'מכרז- רפרנס מלא'!$A$4:$J$561,3,0)</f>
        <v>בלוקי נייר, מחברות ופנקסים</v>
      </c>
      <c r="D312" s="57" t="str">
        <f>VLOOKUP(A312,'מכרז- רפרנס מלא'!$A$4:$J$561,4,0)</f>
        <v>מחברות ודפדפות</v>
      </c>
      <c r="E312" s="57" t="str">
        <f>VLOOKUP(A312,'מכרז- רפרנס מלא'!$A$4:$J$561,6,0)</f>
        <v>דפדפת נייר 40 דף מידה A4 שורה / משובץ עם חורים לתיוק</v>
      </c>
      <c r="F312" s="57" t="str">
        <f>VLOOKUP(A312,'מכרז- רפרנס מלא'!$A$4:$J$561,7,0)</f>
        <v>דפדפת נייר A4, חורים לתיוק, נייר 60 גרם, שורה / משובץ</v>
      </c>
      <c r="G312" s="57">
        <f>VLOOKUP(A312,'מכרז- רפרנס מלא'!$A$4:$J$561,8,0)</f>
        <v>0</v>
      </c>
      <c r="H312" s="57" t="str">
        <f>VLOOKUP(A312,'מכרז- רפרנס מלא'!$A$4:$J$561,9,0)</f>
        <v>יח'</v>
      </c>
      <c r="I312" s="150">
        <f>VLOOKUP(A312,'מכרז- רפרנס מלא'!$A$4:$J$561,5,0)</f>
        <v>1.2555555555555555E-3</v>
      </c>
      <c r="J312" s="297"/>
      <c r="K312" s="243"/>
      <c r="L312" s="244"/>
    </row>
    <row r="313" spans="1:12" ht="42.75" x14ac:dyDescent="0.2">
      <c r="A313" s="236">
        <v>311</v>
      </c>
      <c r="B313" s="95" t="str">
        <f>VLOOKUP(A313,'מכרז- רפרנס מלא'!$A$4:$J$561,2,0)</f>
        <v>מוצרי נייר, לוחות ושקפים</v>
      </c>
      <c r="C313" s="95" t="str">
        <f>VLOOKUP(A313,'מכרז- רפרנס מלא'!$A$4:$J$561,3,0)</f>
        <v>בלוקי נייר, מחברות ופנקסים</v>
      </c>
      <c r="D313" s="57" t="str">
        <f>VLOOKUP(A313,'מכרז- רפרנס מלא'!$A$4:$J$561,4,0)</f>
        <v>מחברות ודפדפות</v>
      </c>
      <c r="E313" s="57" t="str">
        <f>VLOOKUP(A313,'מכרז- רפרנס מלא'!$A$4:$J$561,6,0)</f>
        <v>דפדפת נייר 40 דף מידה A4 שורה / משובץ עם חורים לתיוק</v>
      </c>
      <c r="F313" s="57" t="str">
        <f>VLOOKUP(A313,'מכרז- רפרנס מלא'!$A$4:$J$561,7,0)</f>
        <v>דפדפת נייר A4, חורים לתיוק, נייר 60 גרם, שורה / משובץ. 10 יח' בסט</v>
      </c>
      <c r="G313" s="57">
        <f>VLOOKUP(A313,'מכרז- רפרנס מלא'!$A$4:$J$561,8,0)</f>
        <v>0</v>
      </c>
      <c r="H313" s="57" t="str">
        <f>VLOOKUP(A313,'מכרז- רפרנס מלא'!$A$4:$J$561,9,0)</f>
        <v>סט</v>
      </c>
      <c r="I313" s="150">
        <f>VLOOKUP(A313,'מכרז- רפרנס מלא'!$A$4:$J$561,5,0)</f>
        <v>1.2555555555555555E-3</v>
      </c>
      <c r="J313" s="297"/>
      <c r="K313" s="243"/>
      <c r="L313" s="244"/>
    </row>
    <row r="314" spans="1:12" ht="42.75" x14ac:dyDescent="0.2">
      <c r="A314" s="236">
        <v>312</v>
      </c>
      <c r="B314" s="95" t="str">
        <f>VLOOKUP(A314,'מכרז- רפרנס מלא'!$A$4:$J$561,2,0)</f>
        <v>מוצרי נייר, לוחות ושקפים</v>
      </c>
      <c r="C314" s="95" t="str">
        <f>VLOOKUP(A314,'מכרז- רפרנס מלא'!$A$4:$J$561,3,0)</f>
        <v>בלוקי נייר, מחברות ופנקסים</v>
      </c>
      <c r="D314" s="57" t="str">
        <f>VLOOKUP(A314,'מכרז- רפרנס מלא'!$A$4:$J$561,4,0)</f>
        <v>מחברות ודפדפות</v>
      </c>
      <c r="E314" s="57" t="str">
        <f>VLOOKUP(A314,'מכרז- רפרנס מלא'!$A$4:$J$561,6,0)</f>
        <v>מחברת ספירלה, A4, כריכה צבעונית, 72 דף, שורה / משובץ</v>
      </c>
      <c r="F314" s="57" t="str">
        <f>VLOOKUP(A314,'מכרז- רפרנס מלא'!$A$4:$J$561,7,0)</f>
        <v>מחברת ספירלה, A4, כריכה צבעונית, 72 דף, שורה / משובץ</v>
      </c>
      <c r="G314" s="57">
        <f>VLOOKUP(A314,'מכרז- רפרנס מלא'!$A$4:$J$561,8,0)</f>
        <v>0</v>
      </c>
      <c r="H314" s="57" t="str">
        <f>VLOOKUP(A314,'מכרז- רפרנס מלא'!$A$4:$J$561,9,0)</f>
        <v>יח'</v>
      </c>
      <c r="I314" s="150">
        <f>VLOOKUP(A314,'מכרז- רפרנס מלא'!$A$4:$J$561,5,0)</f>
        <v>1.2555555555555555E-3</v>
      </c>
      <c r="J314" s="297"/>
      <c r="K314" s="243"/>
      <c r="L314" s="244"/>
    </row>
    <row r="315" spans="1:12" ht="42.75" x14ac:dyDescent="0.2">
      <c r="A315" s="236">
        <v>313</v>
      </c>
      <c r="B315" s="95" t="str">
        <f>VLOOKUP(A315,'מכרז- רפרנס מלא'!$A$4:$J$561,2,0)</f>
        <v>מוצרי נייר, לוחות ושקפים</v>
      </c>
      <c r="C315" s="95" t="str">
        <f>VLOOKUP(A315,'מכרז- רפרנס מלא'!$A$4:$J$561,3,0)</f>
        <v>בלוקי נייר, מחברות ופנקסים</v>
      </c>
      <c r="D315" s="57" t="str">
        <f>VLOOKUP(A315,'מכרז- רפרנס מלא'!$A$4:$J$561,4,0)</f>
        <v>מחברות ודפדפות</v>
      </c>
      <c r="E315" s="57" t="str">
        <f>VLOOKUP(A315,'מכרז- רפרנס מלא'!$A$4:$J$561,6,0)</f>
        <v>מחברת ספירלה, A5, כריכה צבעונית, 72 דף, שורה / משובץ</v>
      </c>
      <c r="F315" s="57" t="str">
        <f>VLOOKUP(A315,'מכרז- רפרנס מלא'!$A$4:$J$561,7,0)</f>
        <v>מחברת ספירלה, A5, כריכה צבעונית, 72 דף, שורה / משובץ</v>
      </c>
      <c r="G315" s="57">
        <f>VLOOKUP(A315,'מכרז- רפרנס מלא'!$A$4:$J$561,8,0)</f>
        <v>0</v>
      </c>
      <c r="H315" s="57" t="str">
        <f>VLOOKUP(A315,'מכרז- רפרנס מלא'!$A$4:$J$561,9,0)</f>
        <v>יח'</v>
      </c>
      <c r="I315" s="150">
        <f>VLOOKUP(A315,'מכרז- רפרנס מלא'!$A$4:$J$561,5,0)</f>
        <v>1.2555555555555555E-3</v>
      </c>
      <c r="J315" s="297"/>
      <c r="K315" s="243"/>
      <c r="L315" s="244"/>
    </row>
    <row r="316" spans="1:12" ht="42.75" x14ac:dyDescent="0.2">
      <c r="A316" s="236">
        <v>314</v>
      </c>
      <c r="B316" s="95" t="str">
        <f>VLOOKUP(A316,'מכרז- רפרנס מלא'!$A$4:$J$561,2,0)</f>
        <v>מוצרי נייר, לוחות ושקפים</v>
      </c>
      <c r="C316" s="95" t="str">
        <f>VLOOKUP(A316,'מכרז- רפרנס מלא'!$A$4:$J$561,3,0)</f>
        <v>בלוקי נייר, מחברות ופנקסים</v>
      </c>
      <c r="D316" s="57" t="str">
        <f>VLOOKUP(A316,'מכרז- רפרנס מלא'!$A$4:$J$561,4,0)</f>
        <v>מחברות ודפדפות</v>
      </c>
      <c r="E316" s="57" t="str">
        <f>VLOOKUP(A316,'מכרז- רפרנס מלא'!$A$4:$J$561,6,0)</f>
        <v>מחברת ספירלה,מנייר 100% ממוחזר, A5, כריכה צבעונית, 72 דף, שורה / משובץ</v>
      </c>
      <c r="F316" s="57" t="str">
        <f>VLOOKUP(A316,'מכרז- רפרנס מלא'!$A$4:$J$561,7,0)</f>
        <v>מחברת ספירלה,מנייר 100% ממוחזר, A5, כריכה צבעונית, 72 דף, שורה / משובץ</v>
      </c>
      <c r="G316" s="57">
        <f>VLOOKUP(A316,'מכרז- רפרנס מלא'!$A$4:$J$561,8,0)</f>
        <v>0</v>
      </c>
      <c r="H316" s="57" t="str">
        <f>VLOOKUP(A316,'מכרז- רפרנס מלא'!$A$4:$J$561,9,0)</f>
        <v>יח'</v>
      </c>
      <c r="I316" s="150">
        <f>VLOOKUP(A316,'מכרז- רפרנס מלא'!$A$4:$J$561,5,0)</f>
        <v>1.2555555555555555E-3</v>
      </c>
      <c r="J316" s="297"/>
      <c r="K316" s="243"/>
      <c r="L316" s="244"/>
    </row>
    <row r="317" spans="1:12" ht="42.75" x14ac:dyDescent="0.2">
      <c r="A317" s="236">
        <v>315</v>
      </c>
      <c r="B317" s="95" t="str">
        <f>VLOOKUP(A317,'מכרז- רפרנס מלא'!$A$4:$J$561,2,0)</f>
        <v>מוצרי נייר, לוחות ושקפים</v>
      </c>
      <c r="C317" s="95" t="str">
        <f>VLOOKUP(A317,'מכרז- רפרנס מלא'!$A$4:$J$561,3,0)</f>
        <v>בלוקי נייר, מחברות ופנקסים</v>
      </c>
      <c r="D317" s="57" t="str">
        <f>VLOOKUP(A317,'מכרז- רפרנס מלא'!$A$4:$J$561,4,0)</f>
        <v>מחברות ודפדפות</v>
      </c>
      <c r="E317" s="57" t="str">
        <f>VLOOKUP(A317,'מכרז- רפרנס מלא'!$A$4:$J$561,6,0)</f>
        <v>מחברת 3 נושאים 120 דף שורה / משובץ A4</v>
      </c>
      <c r="F317" s="57" t="str">
        <f>VLOOKUP(A317,'מכרז- רפרנס מלא'!$A$4:$J$561,7,0)</f>
        <v>מחברת ספירלה, מחולקת ל3 נושאים, A4,  כריכה צבעונית, 120 דף, משובץ / שורה</v>
      </c>
      <c r="G317" s="57">
        <f>VLOOKUP(A317,'מכרז- רפרנס מלא'!$A$4:$J$561,8,0)</f>
        <v>0</v>
      </c>
      <c r="H317" s="57" t="str">
        <f>VLOOKUP(A317,'מכרז- רפרנס מלא'!$A$4:$J$561,9,0)</f>
        <v>יח'</v>
      </c>
      <c r="I317" s="150">
        <f>VLOOKUP(A317,'מכרז- רפרנס מלא'!$A$4:$J$561,5,0)</f>
        <v>1.2555555555555555E-3</v>
      </c>
      <c r="J317" s="297"/>
      <c r="K317" s="243"/>
      <c r="L317" s="244"/>
    </row>
    <row r="318" spans="1:12" ht="42.75" x14ac:dyDescent="0.2">
      <c r="A318" s="236">
        <v>316</v>
      </c>
      <c r="B318" s="95" t="str">
        <f>VLOOKUP(A318,'מכרז- רפרנס מלא'!$A$4:$J$561,2,0)</f>
        <v>מוצרי נייר, לוחות ושקפים</v>
      </c>
      <c r="C318" s="95" t="str">
        <f>VLOOKUP(A318,'מכרז- רפרנס מלא'!$A$4:$J$561,3,0)</f>
        <v>בלוקי נייר, מחברות ופנקסים</v>
      </c>
      <c r="D318" s="57" t="str">
        <f>VLOOKUP(A318,'מכרז- רפרנס מלא'!$A$4:$J$561,4,0)</f>
        <v>מחברות ודפדפות</v>
      </c>
      <c r="E318" s="57" t="str">
        <f>VLOOKUP(A318,'מכרז- רפרנס מלא'!$A$4:$J$561,6,0)</f>
        <v>מחברת 4 נושאים 160 דף שורה / משובץ A4</v>
      </c>
      <c r="F318" s="57" t="str">
        <f>VLOOKUP(A318,'מכרז- רפרנס מלא'!$A$4:$J$561,7,0)</f>
        <v>מחברת ספירלה, מחולקת ל4 נושאים, A4,  כריכה צבעונית, 160 דף, משובץ / שורה</v>
      </c>
      <c r="G318" s="57">
        <f>VLOOKUP(A318,'מכרז- רפרנס מלא'!$A$4:$J$561,8,0)</f>
        <v>0</v>
      </c>
      <c r="H318" s="57" t="str">
        <f>VLOOKUP(A318,'מכרז- רפרנס מלא'!$A$4:$J$561,9,0)</f>
        <v>יח'</v>
      </c>
      <c r="I318" s="150">
        <f>VLOOKUP(A318,'מכרז- רפרנס מלא'!$A$4:$J$561,5,0)</f>
        <v>1.2555555555555555E-3</v>
      </c>
      <c r="J318" s="297"/>
      <c r="K318" s="243"/>
      <c r="L318" s="244"/>
    </row>
    <row r="319" spans="1:12" ht="42.75" x14ac:dyDescent="0.2">
      <c r="A319" s="236">
        <v>317</v>
      </c>
      <c r="B319" s="95" t="str">
        <f>VLOOKUP(A319,'מכרז- רפרנס מלא'!$A$4:$J$561,2,0)</f>
        <v>מוצרי נייר, לוחות ושקפים</v>
      </c>
      <c r="C319" s="95" t="str">
        <f>VLOOKUP(A319,'מכרז- רפרנס מלא'!$A$4:$J$561,3,0)</f>
        <v>בלוקי נייר, מחברות ופנקסים</v>
      </c>
      <c r="D319" s="57" t="str">
        <f>VLOOKUP(A319,'מכרז- רפרנס מלא'!$A$4:$J$561,4,0)</f>
        <v>מחברות ודפדפות</v>
      </c>
      <c r="E319" s="57" t="str">
        <f>VLOOKUP(A319,'מכרז- רפרנס מלא'!$A$4:$J$561,6,0)</f>
        <v>מחברת 5 נושאים 200 דף שורה / משובץ A4</v>
      </c>
      <c r="F319" s="57" t="str">
        <f>VLOOKUP(A319,'מכרז- רפרנס מלא'!$A$4:$J$561,7,0)</f>
        <v>מחברת ספירלה, מחולקת ל5 נושאים, A4, כריכה צבעונית, 200 דף, משובץ / שורה</v>
      </c>
      <c r="G319" s="57">
        <f>VLOOKUP(A319,'מכרז- רפרנס מלא'!$A$4:$J$561,8,0)</f>
        <v>0</v>
      </c>
      <c r="H319" s="57" t="str">
        <f>VLOOKUP(A319,'מכרז- רפרנס מלא'!$A$4:$J$561,9,0)</f>
        <v>יח'</v>
      </c>
      <c r="I319" s="150">
        <f>VLOOKUP(A319,'מכרז- רפרנס מלא'!$A$4:$J$561,5,0)</f>
        <v>1.2555555555555555E-3</v>
      </c>
      <c r="J319" s="297"/>
      <c r="K319" s="243"/>
      <c r="L319" s="244"/>
    </row>
    <row r="320" spans="1:12" ht="42.75" x14ac:dyDescent="0.2">
      <c r="A320" s="236">
        <v>318</v>
      </c>
      <c r="B320" s="95" t="str">
        <f>VLOOKUP(A320,'מכרז- רפרנס מלא'!$A$4:$J$561,2,0)</f>
        <v>מוצרי נייר, לוחות ושקפים</v>
      </c>
      <c r="C320" s="95" t="str">
        <f>VLOOKUP(A320,'מכרז- רפרנס מלא'!$A$4:$J$561,3,0)</f>
        <v>בלוקי נייר, מחברות ופנקסים</v>
      </c>
      <c r="D320" s="57" t="str">
        <f>VLOOKUP(A320,'מכרז- רפרנס מלא'!$A$4:$J$561,4,0)</f>
        <v>מחברות ודפדפות</v>
      </c>
      <c r="E320" s="57" t="str">
        <f>VLOOKUP(A320,'מכרז- רפרנס מלא'!$A$4:$J$561,6,0)</f>
        <v>מחברת רגילה 40 דף שורה / משובץ  גודל A5</v>
      </c>
      <c r="F320" s="57" t="str">
        <f>VLOOKUP(A320,'מכרז- רפרנס מלא'!$A$4:$J$561,7,0)</f>
        <v>מחברת רגילה, A5, גודל 15/21 שורה / משובץ</v>
      </c>
      <c r="G320" s="57">
        <f>VLOOKUP(A320,'מכרז- רפרנס מלא'!$A$4:$J$561,8,0)</f>
        <v>0</v>
      </c>
      <c r="H320" s="57" t="str">
        <f>VLOOKUP(A320,'מכרז- רפרנס מלא'!$A$4:$J$561,9,0)</f>
        <v>יח'</v>
      </c>
      <c r="I320" s="150">
        <f>VLOOKUP(A320,'מכרז- רפרנס מלא'!$A$4:$J$561,5,0)</f>
        <v>1.2555555555555555E-3</v>
      </c>
      <c r="J320" s="297"/>
      <c r="K320" s="243"/>
      <c r="L320" s="244"/>
    </row>
    <row r="321" spans="1:12" ht="42.75" x14ac:dyDescent="0.2">
      <c r="A321" s="236">
        <v>319</v>
      </c>
      <c r="B321" s="95" t="str">
        <f>VLOOKUP(A321,'מכרז- רפרנס מלא'!$A$4:$J$561,2,0)</f>
        <v>מוצרי נייר, לוחות ושקפים</v>
      </c>
      <c r="C321" s="95" t="str">
        <f>VLOOKUP(A321,'מכרז- רפרנס מלא'!$A$4:$J$561,3,0)</f>
        <v>בלוקי נייר, מחברות ופנקסים</v>
      </c>
      <c r="D321" s="57" t="str">
        <f>VLOOKUP(A321,'מכרז- רפרנס מלא'!$A$4:$J$561,4,0)</f>
        <v>סט מילוי לאלפון</v>
      </c>
      <c r="E321" s="57" t="str">
        <f>VLOOKUP(A321,'מכרז- רפרנס מלא'!$A$4:$J$561,6,0)</f>
        <v>סט 10 דפי מילוי לאלפון לטלפון</v>
      </c>
      <c r="F321" s="57" t="str">
        <f>VLOOKUP(A321,'מכרז- רפרנס מלא'!$A$4:$J$561,7,0)</f>
        <v>סט דפי הוספה לאחסון, שרוולי פלסטיק, 10 דפים בסט</v>
      </c>
      <c r="G321" s="57">
        <f>VLOOKUP(A321,'מכרז- רפרנס מלא'!$A$4:$J$561,8,0)</f>
        <v>0</v>
      </c>
      <c r="H321" s="57" t="str">
        <f>VLOOKUP(A321,'מכרז- רפרנס מלא'!$A$4:$J$561,9,0)</f>
        <v>סט</v>
      </c>
      <c r="I321" s="150">
        <f>VLOOKUP(A321,'מכרז- רפרנס מלא'!$A$4:$J$561,5,0)</f>
        <v>0</v>
      </c>
      <c r="J321" s="297"/>
      <c r="K321" s="243"/>
      <c r="L321" s="244"/>
    </row>
    <row r="322" spans="1:12" ht="42.75" x14ac:dyDescent="0.2">
      <c r="A322" s="236">
        <v>320</v>
      </c>
      <c r="B322" s="95" t="str">
        <f>VLOOKUP(A322,'מכרז- רפרנס מלא'!$A$4:$J$561,2,0)</f>
        <v>מוצרי נייר, לוחות ושקפים</v>
      </c>
      <c r="C322" s="95" t="str">
        <f>VLOOKUP(A322,'מכרז- רפרנס מלא'!$A$4:$J$561,3,0)</f>
        <v>בלוקי נייר, מחברות ופנקסים</v>
      </c>
      <c r="D322" s="57" t="str">
        <f>VLOOKUP(A322,'מכרז- רפרנס מלא'!$A$4:$J$561,4,0)</f>
        <v>פנקסים</v>
      </c>
      <c r="E322" s="57" t="str">
        <f>VLOOKUP(A322,'מכרז- רפרנס מלא'!$A$4:$J$561,6,0)</f>
        <v>פנקס 41/96 מכורך משובץ / שורה</v>
      </c>
      <c r="F322" s="57" t="str">
        <f>VLOOKUP(A322,'מכרז- רפרנס מלא'!$A$4:$J$561,7,0)</f>
        <v>פנקס רישום כריכה קשה, שורה / משובץ,  41/96</v>
      </c>
      <c r="G322" s="57">
        <f>VLOOKUP(A322,'מכרז- רפרנס מלא'!$A$4:$J$561,8,0)</f>
        <v>0</v>
      </c>
      <c r="H322" s="57" t="str">
        <f>VLOOKUP(A322,'מכרז- רפרנס מלא'!$A$4:$J$561,9,0)</f>
        <v>יח'</v>
      </c>
      <c r="I322" s="150">
        <f>VLOOKUP(A322,'מכרז- רפרנס מלא'!$A$4:$J$561,5,0)</f>
        <v>1.5625000000000001E-3</v>
      </c>
      <c r="J322" s="297"/>
      <c r="K322" s="243"/>
      <c r="L322" s="244"/>
    </row>
    <row r="323" spans="1:12" ht="42.75" x14ac:dyDescent="0.2">
      <c r="A323" s="236">
        <v>321</v>
      </c>
      <c r="B323" s="95" t="str">
        <f>VLOOKUP(A323,'מכרז- רפרנס מלא'!$A$4:$J$561,2,0)</f>
        <v>מוצרי נייר, לוחות ושקפים</v>
      </c>
      <c r="C323" s="95" t="str">
        <f>VLOOKUP(A323,'מכרז- רפרנס מלא'!$A$4:$J$561,3,0)</f>
        <v>בלוקי נייר, מחברות ופנקסים</v>
      </c>
      <c r="D323" s="57" t="str">
        <f>VLOOKUP(A323,'מכרז- רפרנס מלא'!$A$4:$J$561,4,0)</f>
        <v>פנקסים</v>
      </c>
      <c r="E323" s="57" t="str">
        <f>VLOOKUP(A323,'מכרז- רפרנס מלא'!$A$4:$J$561,6,0)</f>
        <v>פנקס א-ב 41/96 מכורך</v>
      </c>
      <c r="F323" s="57" t="str">
        <f>VLOOKUP(A323,'מכרז- רפרנס מלא'!$A$4:$J$561,7,0)</f>
        <v>פנקס רישום כריכה קשה, א-ב , 41/96</v>
      </c>
      <c r="G323" s="57">
        <f>VLOOKUP(A323,'מכרז- רפרנס מלא'!$A$4:$J$561,8,0)</f>
        <v>0</v>
      </c>
      <c r="H323" s="57" t="str">
        <f>VLOOKUP(A323,'מכרז- רפרנס מלא'!$A$4:$J$561,9,0)</f>
        <v>יח'</v>
      </c>
      <c r="I323" s="150">
        <f>VLOOKUP(A323,'מכרז- רפרנס מלא'!$A$4:$J$561,5,0)</f>
        <v>1.5625000000000001E-3</v>
      </c>
      <c r="J323" s="297"/>
      <c r="K323" s="243"/>
      <c r="L323" s="244"/>
    </row>
    <row r="324" spans="1:12" ht="42.75" x14ac:dyDescent="0.2">
      <c r="A324" s="236">
        <v>322</v>
      </c>
      <c r="B324" s="95" t="str">
        <f>VLOOKUP(A324,'מכרז- רפרנס מלא'!$A$4:$J$561,2,0)</f>
        <v>מוצרי נייר, לוחות ושקפים</v>
      </c>
      <c r="C324" s="95" t="str">
        <f>VLOOKUP(A324,'מכרז- רפרנס מלא'!$A$4:$J$561,3,0)</f>
        <v>בלוקי נייר, מחברות ופנקסים</v>
      </c>
      <c r="D324" s="57" t="str">
        <f>VLOOKUP(A324,'מכרז- רפרנס מלא'!$A$4:$J$561,4,0)</f>
        <v>פנקסים</v>
      </c>
      <c r="E324" s="57" t="str">
        <f>VLOOKUP(A324,'מכרז- רפרנס מלא'!$A$4:$J$561,6,0)</f>
        <v>פנקס 21/96 מכורך משובץ / שורה</v>
      </c>
      <c r="F324" s="57" t="str">
        <f>VLOOKUP(A324,'מכרז- רפרנס מלא'!$A$4:$J$561,7,0)</f>
        <v>פנקס רישום כריכה קשה, שורה / משובץ,  21/96</v>
      </c>
      <c r="G324" s="57">
        <f>VLOOKUP(A324,'מכרז- רפרנס מלא'!$A$4:$J$561,8,0)</f>
        <v>0</v>
      </c>
      <c r="H324" s="57" t="str">
        <f>VLOOKUP(A324,'מכרז- רפרנס מלא'!$A$4:$J$561,9,0)</f>
        <v>יח'</v>
      </c>
      <c r="I324" s="150">
        <f>VLOOKUP(A324,'מכרז- רפרנס מלא'!$A$4:$J$561,5,0)</f>
        <v>1.5625000000000001E-3</v>
      </c>
      <c r="J324" s="297"/>
      <c r="K324" s="243"/>
      <c r="L324" s="244"/>
    </row>
    <row r="325" spans="1:12" ht="42.75" x14ac:dyDescent="0.2">
      <c r="A325" s="236">
        <v>323</v>
      </c>
      <c r="B325" s="95" t="str">
        <f>VLOOKUP(A325,'מכרז- רפרנס מלא'!$A$4:$J$561,2,0)</f>
        <v>מוצרי נייר, לוחות ושקפים</v>
      </c>
      <c r="C325" s="95" t="str">
        <f>VLOOKUP(A325,'מכרז- רפרנס מלא'!$A$4:$J$561,3,0)</f>
        <v>בלוקי נייר, מחברות ופנקסים</v>
      </c>
      <c r="D325" s="57" t="str">
        <f>VLOOKUP(A325,'מכרז- רפרנס מלא'!$A$4:$J$561,4,0)</f>
        <v>פנקסים</v>
      </c>
      <c r="E325" s="57" t="str">
        <f>VLOOKUP(A325,'מכרז- רפרנס מלא'!$A$4:$J$561,6,0)</f>
        <v>פנקס א-ב 21/96 מכורך</v>
      </c>
      <c r="F325" s="57" t="str">
        <f>VLOOKUP(A325,'מכרז- רפרנס מלא'!$A$4:$J$561,7,0)</f>
        <v>פנקס רישום כריכה קשה, א-ב, 21/96</v>
      </c>
      <c r="G325" s="57">
        <f>VLOOKUP(A325,'מכרז- רפרנס מלא'!$A$4:$J$561,8,0)</f>
        <v>0</v>
      </c>
      <c r="H325" s="57" t="str">
        <f>VLOOKUP(A325,'מכרז- רפרנס מלא'!$A$4:$J$561,9,0)</f>
        <v>יח'</v>
      </c>
      <c r="I325" s="150">
        <f>VLOOKUP(A325,'מכרז- רפרנס מלא'!$A$4:$J$561,5,0)</f>
        <v>1.5625000000000001E-3</v>
      </c>
      <c r="J325" s="297"/>
      <c r="K325" s="243"/>
      <c r="L325" s="244"/>
    </row>
    <row r="326" spans="1:12" ht="42.75" x14ac:dyDescent="0.2">
      <c r="A326" s="236">
        <v>324</v>
      </c>
      <c r="B326" s="95" t="str">
        <f>VLOOKUP(A326,'מכרז- רפרנס מלא'!$A$4:$J$561,2,0)</f>
        <v>מוצרי נייר, לוחות ושקפים</v>
      </c>
      <c r="C326" s="95" t="str">
        <f>VLOOKUP(A326,'מכרז- רפרנס מלא'!$A$4:$J$561,3,0)</f>
        <v>בלוקי נייר, מחברות ופנקסים</v>
      </c>
      <c r="D326" s="57" t="str">
        <f>VLOOKUP(A326,'מכרז- רפרנס מלא'!$A$4:$J$561,4,0)</f>
        <v>פנקסים</v>
      </c>
      <c r="E326" s="57" t="str">
        <f>VLOOKUP(A326,'מכרז- רפרנס מלא'!$A$4:$J$561,6,0)</f>
        <v>פנקס כיס מס 1 60 דף</v>
      </c>
      <c r="F326" s="57" t="str">
        <f>VLOOKUP(A326,'מכרז- רפרנס מלא'!$A$4:$J$561,7,0)</f>
        <v>פנקס כיס עם כריכה צבעונית רכה, 60 דף בבלוק</v>
      </c>
      <c r="G326" s="57">
        <f>VLOOKUP(A326,'מכרז- רפרנס מלא'!$A$4:$J$561,8,0)</f>
        <v>0</v>
      </c>
      <c r="H326" s="57" t="str">
        <f>VLOOKUP(A326,'מכרז- רפרנס מלא'!$A$4:$J$561,9,0)</f>
        <v>יח'</v>
      </c>
      <c r="I326" s="150">
        <f>VLOOKUP(A326,'מכרז- רפרנס מלא'!$A$4:$J$561,5,0)</f>
        <v>1.5625000000000001E-3</v>
      </c>
      <c r="J326" s="297"/>
      <c r="K326" s="243"/>
      <c r="L326" s="244"/>
    </row>
    <row r="327" spans="1:12" ht="42.75" x14ac:dyDescent="0.2">
      <c r="A327" s="236">
        <v>325</v>
      </c>
      <c r="B327" s="95" t="str">
        <f>VLOOKUP(A327,'מכרז- רפרנס מלא'!$A$4:$J$561,2,0)</f>
        <v>מוצרי נייר, לוחות ושקפים</v>
      </c>
      <c r="C327" s="95" t="str">
        <f>VLOOKUP(A327,'מכרז- רפרנס מלא'!$A$4:$J$561,3,0)</f>
        <v>בלוקי נייר, מחברות ופנקסים</v>
      </c>
      <c r="D327" s="57" t="str">
        <f>VLOOKUP(A327,'מכרז- רפרנס מלא'!$A$4:$J$561,4,0)</f>
        <v>פנקסים</v>
      </c>
      <c r="E327" s="57" t="str">
        <f>VLOOKUP(A327,'מכרז- רפרנס מלא'!$A$4:$J$561,6,0)</f>
        <v>פנקס כיס מס 2 60 דף</v>
      </c>
      <c r="F327" s="57" t="str">
        <f>VLOOKUP(A327,'מכרז- רפרנס מלא'!$A$4:$J$561,7,0)</f>
        <v>פנקס כיס עם כריכה צבעונית רכה, 60 דף בבלוק</v>
      </c>
      <c r="G327" s="57">
        <f>VLOOKUP(A327,'מכרז- רפרנס מלא'!$A$4:$J$561,8,0)</f>
        <v>0</v>
      </c>
      <c r="H327" s="57" t="str">
        <f>VLOOKUP(A327,'מכרז- רפרנס מלא'!$A$4:$J$561,9,0)</f>
        <v>יח'</v>
      </c>
      <c r="I327" s="150">
        <f>VLOOKUP(A327,'מכרז- רפרנס מלא'!$A$4:$J$561,5,0)</f>
        <v>1.5625000000000001E-3</v>
      </c>
      <c r="J327" s="297"/>
      <c r="K327" s="243"/>
      <c r="L327" s="244"/>
    </row>
    <row r="328" spans="1:12" ht="42.75" x14ac:dyDescent="0.2">
      <c r="A328" s="236">
        <v>326</v>
      </c>
      <c r="B328" s="95" t="str">
        <f>VLOOKUP(A328,'מכרז- רפרנס מלא'!$A$4:$J$561,2,0)</f>
        <v>מוצרי נייר, לוחות ושקפים</v>
      </c>
      <c r="C328" s="95" t="str">
        <f>VLOOKUP(A328,'מכרז- רפרנס מלא'!$A$4:$J$561,3,0)</f>
        <v>בלוקי נייר, מחברות ופנקסים</v>
      </c>
      <c r="D328" s="57" t="str">
        <f>VLOOKUP(A328,'מכרז- רפרנס מלא'!$A$4:$J$561,4,0)</f>
        <v>פנקסים</v>
      </c>
      <c r="E328" s="57" t="str">
        <f>VLOOKUP(A328,'מכרז- רפרנס מלא'!$A$4:$J$561,6,0)</f>
        <v>פנקס כיס מס 3 60 דף</v>
      </c>
      <c r="F328" s="57" t="str">
        <f>VLOOKUP(A328,'מכרז- רפרנס מלא'!$A$4:$J$561,7,0)</f>
        <v>פנקס כיס עם כריכה צבעונית רכה, 60 דף בבלוק</v>
      </c>
      <c r="G328" s="57">
        <f>VLOOKUP(A328,'מכרז- רפרנס מלא'!$A$4:$J$561,8,0)</f>
        <v>0</v>
      </c>
      <c r="H328" s="57" t="str">
        <f>VLOOKUP(A328,'מכרז- רפרנס מלא'!$A$4:$J$561,9,0)</f>
        <v>יח'</v>
      </c>
      <c r="I328" s="150">
        <f>VLOOKUP(A328,'מכרז- רפרנס מלא'!$A$4:$J$561,5,0)</f>
        <v>1.5625000000000001E-3</v>
      </c>
      <c r="J328" s="297"/>
      <c r="K328" s="243"/>
      <c r="L328" s="244"/>
    </row>
    <row r="329" spans="1:12" ht="42.75" x14ac:dyDescent="0.2">
      <c r="A329" s="236">
        <v>327</v>
      </c>
      <c r="B329" s="95" t="str">
        <f>VLOOKUP(A329,'מכרז- רפרנס מלא'!$A$4:$J$561,2,0)</f>
        <v>מוצרי נייר, לוחות ושקפים</v>
      </c>
      <c r="C329" s="95" t="str">
        <f>VLOOKUP(A329,'מכרז- רפרנס מלא'!$A$4:$J$561,3,0)</f>
        <v>בלוקי נייר, מחברות ופנקסים</v>
      </c>
      <c r="D329" s="57" t="str">
        <f>VLOOKUP(A329,'מכרז- רפרנס מלא'!$A$4:$J$561,4,0)</f>
        <v>פנקסים</v>
      </c>
      <c r="E329" s="57" t="str">
        <f>VLOOKUP(A329,'מכרז- רפרנס מלא'!$A$4:$J$561,6,0)</f>
        <v>פנקס 21/144 משבצת / שורה</v>
      </c>
      <c r="F329" s="57" t="str">
        <f>VLOOKUP(A329,'מכרז- רפרנס מלא'!$A$4:$J$561,7,0)</f>
        <v>פנקס 21/144</v>
      </c>
      <c r="G329" s="57">
        <f>VLOOKUP(A329,'מכרז- רפרנס מלא'!$A$4:$J$561,8,0)</f>
        <v>0</v>
      </c>
      <c r="H329" s="57" t="str">
        <f>VLOOKUP(A329,'מכרז- רפרנס מלא'!$A$4:$J$561,9,0)</f>
        <v>יח'</v>
      </c>
      <c r="I329" s="150">
        <f>VLOOKUP(A329,'מכרז- רפרנס מלא'!$A$4:$J$561,5,0)</f>
        <v>1.5625000000000001E-3</v>
      </c>
      <c r="J329" s="297"/>
      <c r="K329" s="243"/>
      <c r="L329" s="244"/>
    </row>
    <row r="330" spans="1:12" ht="42.75" x14ac:dyDescent="0.2">
      <c r="A330" s="236">
        <v>328</v>
      </c>
      <c r="B330" s="95" t="str">
        <f>VLOOKUP(A330,'מכרז- רפרנס מלא'!$A$4:$J$561,2,0)</f>
        <v>מכשור משרדי ואביזרי שולחן</v>
      </c>
      <c r="C330" s="95" t="str">
        <f>VLOOKUP(A330,'מכרז- רפרנס מלא'!$A$4:$J$561,3,0)</f>
        <v>שונות</v>
      </c>
      <c r="D330" s="57" t="str">
        <f>VLOOKUP(A330,'מכרז- רפרנס מלא'!$A$4:$J$561,4,0)</f>
        <v>אלבום / מעמד לכרטיסי ביקור</v>
      </c>
      <c r="E330" s="57" t="str">
        <f>VLOOKUP(A330,'מכרז- רפרנס מלא'!$A$4:$J$561,6,0)</f>
        <v>אלבומי כרטיסי ביקור-96 כרטיסים</v>
      </c>
      <c r="F330" s="57" t="str">
        <f>VLOOKUP(A330,'מכרז- רפרנס מלא'!$A$4:$J$561,7,0)</f>
        <v>אלבום כרטיסי ביקור טבעות אוקטב A4, מתאים למילוי 96 כרטיסי ביקור וניתן להוסיף דפי מילוי</v>
      </c>
      <c r="G330" s="57">
        <f>VLOOKUP(A330,'מכרז- רפרנס מלא'!$A$4:$J$561,8,0)</f>
        <v>0</v>
      </c>
      <c r="H330" s="57" t="str">
        <f>VLOOKUP(A330,'מכרז- רפרנס מלא'!$A$4:$J$561,9,0)</f>
        <v>יח'</v>
      </c>
      <c r="I330" s="150">
        <f>VLOOKUP(A330,'מכרז- רפרנס מלא'!$A$4:$J$561,5,0)</f>
        <v>5.0000000000000001E-3</v>
      </c>
      <c r="J330" s="297"/>
      <c r="K330" s="243"/>
      <c r="L330" s="244"/>
    </row>
    <row r="331" spans="1:12" ht="42.75" x14ac:dyDescent="0.2">
      <c r="A331" s="236">
        <v>329</v>
      </c>
      <c r="B331" s="95" t="str">
        <f>VLOOKUP(A331,'מכרז- רפרנס מלא'!$A$4:$J$561,2,0)</f>
        <v>מכשור משרדי ואביזרי שולחן</v>
      </c>
      <c r="C331" s="95" t="str">
        <f>VLOOKUP(A331,'מכרז- רפרנס מלא'!$A$4:$J$561,3,0)</f>
        <v>שונות</v>
      </c>
      <c r="D331" s="57" t="str">
        <f>VLOOKUP(A331,'מכרז- רפרנס מלא'!$A$4:$J$561,4,0)</f>
        <v>אלבום / מעמד לכרטיסי ביקור</v>
      </c>
      <c r="E331" s="57" t="str">
        <f>VLOOKUP(A331,'מכרז- רפרנס מלא'!$A$4:$J$561,6,0)</f>
        <v>מילוי לכרטיסי ביקור טבעות</v>
      </c>
      <c r="F331" s="57" t="str">
        <f>VLOOKUP(A331,'מכרז- רפרנס מלא'!$A$4:$J$561,7,0)</f>
        <v>דפי מילוי לכרטיסי ביקור טבעות מותאם לאלבום A4 כרטיסי ביקור טבעות ,  10 ח' בחבילה</v>
      </c>
      <c r="G331" s="57">
        <f>VLOOKUP(A331,'מכרז- רפרנס מלא'!$A$4:$J$561,8,0)</f>
        <v>0</v>
      </c>
      <c r="H331" s="57" t="str">
        <f>VLOOKUP(A331,'מכרז- רפרנס מלא'!$A$4:$J$561,9,0)</f>
        <v>סט</v>
      </c>
      <c r="I331" s="150">
        <f>VLOOKUP(A331,'מכרז- רפרנס מלא'!$A$4:$J$561,5,0)</f>
        <v>5.0000000000000001E-3</v>
      </c>
      <c r="J331" s="297"/>
      <c r="K331" s="243"/>
      <c r="L331" s="244"/>
    </row>
    <row r="332" spans="1:12" ht="42.75" x14ac:dyDescent="0.2">
      <c r="A332" s="236">
        <v>330</v>
      </c>
      <c r="B332" s="95" t="str">
        <f>VLOOKUP(A332,'מכרז- רפרנס מלא'!$A$4:$J$561,2,0)</f>
        <v>מכשור משרדי ואביזרי שולחן</v>
      </c>
      <c r="C332" s="95" t="str">
        <f>VLOOKUP(A332,'מכרז- רפרנס מלא'!$A$4:$J$561,3,0)</f>
        <v>שונות</v>
      </c>
      <c r="D332" s="57" t="str">
        <f>VLOOKUP(A332,'מכרז- רפרנס מלא'!$A$4:$J$561,4,0)</f>
        <v>מגירות אחסון</v>
      </c>
      <c r="E332" s="57" t="str">
        <f>VLOOKUP(A332,'מכרז- רפרנס מלא'!$A$4:$J$561,6,0)</f>
        <v>מגירת רב תא מפלסטיק קשיח 2 תאים בשורה</v>
      </c>
      <c r="F332" s="57" t="str">
        <f>VLOOKUP(A332,'מכרז- רפרנס מלא'!$A$4:$J$561,7,0)</f>
        <v xml:space="preserve"> מגירת רב תא עשוי פלסטיק  קשיח, 2 תאים בשורה שקוף, מודולרי גודל תא בודד 49/46/44.5 מ"מ </v>
      </c>
      <c r="G332" s="57" t="str">
        <f>VLOOKUP(A332,'מכרז- רפרנס מלא'!$A$4:$J$561,8,0)</f>
        <v xml:space="preserve">חוליות </v>
      </c>
      <c r="H332" s="57" t="str">
        <f>VLOOKUP(A332,'מכרז- רפרנס מלא'!$A$4:$J$561,9,0)</f>
        <v>יח'</v>
      </c>
      <c r="I332" s="150">
        <f>VLOOKUP(A332,'מכרז- רפרנס מלא'!$A$4:$J$561,5,0)</f>
        <v>8.833333333333333E-4</v>
      </c>
      <c r="J332" s="297"/>
      <c r="K332" s="243"/>
      <c r="L332" s="244"/>
    </row>
    <row r="333" spans="1:12" ht="42.75" x14ac:dyDescent="0.2">
      <c r="A333" s="236">
        <v>331</v>
      </c>
      <c r="B333" s="95" t="str">
        <f>VLOOKUP(A333,'מכרז- רפרנס מלא'!$A$4:$J$561,2,0)</f>
        <v>מכשור משרדי ואביזרי שולחן</v>
      </c>
      <c r="C333" s="95" t="str">
        <f>VLOOKUP(A333,'מכרז- רפרנס מלא'!$A$4:$J$561,3,0)</f>
        <v>שונות</v>
      </c>
      <c r="D333" s="57" t="str">
        <f>VLOOKUP(A333,'מכרז- רפרנס מלא'!$A$4:$J$561,4,0)</f>
        <v>מגירות אחסון</v>
      </c>
      <c r="E333" s="57" t="str">
        <f>VLOOKUP(A333,'מכרז- רפרנס מלא'!$A$4:$J$561,6,0)</f>
        <v>מגירת רב תא מפלסטיק קשיח 3 תאים בשורה</v>
      </c>
      <c r="F333" s="57" t="str">
        <f>VLOOKUP(A333,'מכרז- רפרנס מלא'!$A$4:$J$561,7,0)</f>
        <v xml:space="preserve"> מגירת רב תא עשוי פלסטיק  קשיח, 3 תאים בשורה שקוף, מודולרי גודל תא בודד 49/46/44.5 מ"מ </v>
      </c>
      <c r="G333" s="57" t="str">
        <f>VLOOKUP(A333,'מכרז- רפרנס מלא'!$A$4:$J$561,8,0)</f>
        <v xml:space="preserve">חוליות </v>
      </c>
      <c r="H333" s="57" t="str">
        <f>VLOOKUP(A333,'מכרז- רפרנס מלא'!$A$4:$J$561,9,0)</f>
        <v>יח'</v>
      </c>
      <c r="I333" s="150">
        <f>VLOOKUP(A333,'מכרז- רפרנס מלא'!$A$4:$J$561,5,0)</f>
        <v>8.833333333333333E-4</v>
      </c>
      <c r="J333" s="297"/>
      <c r="K333" s="243"/>
      <c r="L333" s="244"/>
    </row>
    <row r="334" spans="1:12" ht="42.75" x14ac:dyDescent="0.2">
      <c r="A334" s="236">
        <v>332</v>
      </c>
      <c r="B334" s="95" t="str">
        <f>VLOOKUP(A334,'מכרז- רפרנס מלא'!$A$4:$J$561,2,0)</f>
        <v>מכשור משרדי ואביזרי שולחן</v>
      </c>
      <c r="C334" s="95" t="str">
        <f>VLOOKUP(A334,'מכרז- רפרנס מלא'!$A$4:$J$561,3,0)</f>
        <v>שונות</v>
      </c>
      <c r="D334" s="57" t="str">
        <f>VLOOKUP(A334,'מכרז- רפרנס מלא'!$A$4:$J$561,4,0)</f>
        <v>מגירות אחסון</v>
      </c>
      <c r="E334" s="57" t="str">
        <f>VLOOKUP(A334,'מכרז- רפרנס מלא'!$A$4:$J$561,6,0)</f>
        <v>מגירת רב תא מפלסטיק קשיח 4 תאים בשורה</v>
      </c>
      <c r="F334" s="57" t="str">
        <f>VLOOKUP(A334,'מכרז- רפרנס מלא'!$A$4:$J$561,7,0)</f>
        <v xml:space="preserve"> מגירת רב תא עשוי פלסטיק  קשיח, 4תאים בשורה שקוף, מודולרי גודל תא בודד 49/46/44.5 מ"מ </v>
      </c>
      <c r="G334" s="57" t="str">
        <f>VLOOKUP(A334,'מכרז- רפרנס מלא'!$A$4:$J$561,8,0)</f>
        <v xml:space="preserve">חוליות </v>
      </c>
      <c r="H334" s="57" t="str">
        <f>VLOOKUP(A334,'מכרז- רפרנס מלא'!$A$4:$J$561,9,0)</f>
        <v>יח'</v>
      </c>
      <c r="I334" s="150">
        <f>VLOOKUP(A334,'מכרז- רפרנס מלא'!$A$4:$J$561,5,0)</f>
        <v>8.833333333333333E-4</v>
      </c>
      <c r="J334" s="297"/>
      <c r="K334" s="243"/>
      <c r="L334" s="244"/>
    </row>
    <row r="335" spans="1:12" ht="42.75" x14ac:dyDescent="0.2">
      <c r="A335" s="236">
        <v>333</v>
      </c>
      <c r="B335" s="95" t="str">
        <f>VLOOKUP(A335,'מכרז- רפרנס מלא'!$A$4:$J$561,2,0)</f>
        <v>מכשור משרדי ואביזרי שולחן</v>
      </c>
      <c r="C335" s="95" t="str">
        <f>VLOOKUP(A335,'מכרז- רפרנס מלא'!$A$4:$J$561,3,0)</f>
        <v>שונות</v>
      </c>
      <c r="D335" s="57" t="str">
        <f>VLOOKUP(A335,'מכרז- רפרנס מלא'!$A$4:$J$561,4,0)</f>
        <v>מגירות אחסון</v>
      </c>
      <c r="E335" s="57" t="str">
        <f>VLOOKUP(A335,'מכרז- רפרנס מלא'!$A$4:$J$561,6,0)</f>
        <v>מגירת רב תא מפלסטיק קשיח 5 תאים בשורה</v>
      </c>
      <c r="F335" s="57" t="str">
        <f>VLOOKUP(A335,'מכרז- רפרנס מלא'!$A$4:$J$561,7,0)</f>
        <v xml:space="preserve"> מגירת רב תא עשוי פלסטיק  קשיח, 5תאים בשורה שקוף, מודולרי גודל תא בודד 49/46/44.5 מ"מ </v>
      </c>
      <c r="G335" s="57" t="str">
        <f>VLOOKUP(A335,'מכרז- רפרנס מלא'!$A$4:$J$561,8,0)</f>
        <v xml:space="preserve">חוליות </v>
      </c>
      <c r="H335" s="57" t="str">
        <f>VLOOKUP(A335,'מכרז- רפרנס מלא'!$A$4:$J$561,9,0)</f>
        <v>יח'</v>
      </c>
      <c r="I335" s="150">
        <f>VLOOKUP(A335,'מכרז- רפרנס מלא'!$A$4:$J$561,5,0)</f>
        <v>8.833333333333333E-4</v>
      </c>
      <c r="J335" s="297"/>
      <c r="K335" s="243"/>
      <c r="L335" s="244"/>
    </row>
    <row r="336" spans="1:12" ht="42.75" x14ac:dyDescent="0.2">
      <c r="A336" s="236">
        <v>334</v>
      </c>
      <c r="B336" s="95" t="str">
        <f>VLOOKUP(A336,'מכרז- רפרנס מלא'!$A$4:$J$561,2,0)</f>
        <v>מכשור משרדי ואביזרי שולחן</v>
      </c>
      <c r="C336" s="95" t="str">
        <f>VLOOKUP(A336,'מכרז- רפרנס מלא'!$A$4:$J$561,3,0)</f>
        <v>שונות</v>
      </c>
      <c r="D336" s="57" t="str">
        <f>VLOOKUP(A336,'מכרז- רפרנס מלא'!$A$4:$J$561,4,0)</f>
        <v>מגירות אחסון</v>
      </c>
      <c r="E336" s="57" t="str">
        <f>VLOOKUP(A336,'מכרז- רפרנס מלא'!$A$4:$J$561,6,0)</f>
        <v>מגירת רב תא מפלסטיק קשיח 6 תאים בשורה</v>
      </c>
      <c r="F336" s="57" t="str">
        <f>VLOOKUP(A336,'מכרז- רפרנס מלא'!$A$4:$J$561,7,0)</f>
        <v xml:space="preserve"> מגירת רב תא עשוי פלסטיק  קשיח, 6תאים בשורה שקוף, מודולרי גודל תא בודד 49/46/44.5 מ"מ </v>
      </c>
      <c r="G336" s="57" t="str">
        <f>VLOOKUP(A336,'מכרז- רפרנס מלא'!$A$4:$J$561,8,0)</f>
        <v xml:space="preserve">חוליות </v>
      </c>
      <c r="H336" s="57" t="str">
        <f>VLOOKUP(A336,'מכרז- רפרנס מלא'!$A$4:$J$561,9,0)</f>
        <v>יח'</v>
      </c>
      <c r="I336" s="150">
        <f>VLOOKUP(A336,'מכרז- רפרנס מלא'!$A$4:$J$561,5,0)</f>
        <v>8.833333333333333E-4</v>
      </c>
      <c r="J336" s="297"/>
      <c r="K336" s="243"/>
      <c r="L336" s="244"/>
    </row>
    <row r="337" spans="1:12" ht="42.75" x14ac:dyDescent="0.2">
      <c r="A337" s="236">
        <v>335</v>
      </c>
      <c r="B337" s="95" t="str">
        <f>VLOOKUP(A337,'מכרז- רפרנס מלא'!$A$4:$J$561,2,0)</f>
        <v>מכשור משרדי ואביזרי שולחן</v>
      </c>
      <c r="C337" s="95" t="str">
        <f>VLOOKUP(A337,'מכרז- רפרנס מלא'!$A$4:$J$561,3,0)</f>
        <v>שונות</v>
      </c>
      <c r="D337" s="57" t="str">
        <f>VLOOKUP(A337,'מכרז- רפרנס מלא'!$A$4:$J$561,4,0)</f>
        <v>מגירות אחסון</v>
      </c>
      <c r="E337" s="57" t="str">
        <f>VLOOKUP(A337,'מכרז- רפרנס מלא'!$A$4:$J$561,6,0)</f>
        <v>מגירת רב תא מפלסטיק קשיח 9 תאים בשורה</v>
      </c>
      <c r="F337" s="57" t="str">
        <f>VLOOKUP(A337,'מכרז- רפרנס מלא'!$A$4:$J$561,7,0)</f>
        <v xml:space="preserve"> מגירת רב תא עשוי פלסטיק  קשיח, 9 תאים בשורה שקוף, מודולרי גודל תא בודד 49/46/44.5 מ"מ </v>
      </c>
      <c r="G337" s="57" t="str">
        <f>VLOOKUP(A337,'מכרז- רפרנס מלא'!$A$4:$J$561,8,0)</f>
        <v xml:space="preserve">חוליות </v>
      </c>
      <c r="H337" s="57" t="str">
        <f>VLOOKUP(A337,'מכרז- רפרנס מלא'!$A$4:$J$561,9,0)</f>
        <v>יח'</v>
      </c>
      <c r="I337" s="150">
        <f>VLOOKUP(A337,'מכרז- רפרנס מלא'!$A$4:$J$561,5,0)</f>
        <v>8.833333333333333E-4</v>
      </c>
      <c r="J337" s="297"/>
      <c r="K337" s="243"/>
      <c r="L337" s="244"/>
    </row>
    <row r="338" spans="1:12" ht="42.75" x14ac:dyDescent="0.2">
      <c r="A338" s="236">
        <v>336</v>
      </c>
      <c r="B338" s="95" t="str">
        <f>VLOOKUP(A338,'מכרז- רפרנס מלא'!$A$4:$J$561,2,0)</f>
        <v>מכשור משרדי ואביזרי שולחן</v>
      </c>
      <c r="C338" s="95" t="str">
        <f>VLOOKUP(A338,'מכרז- רפרנס מלא'!$A$4:$J$561,3,0)</f>
        <v>שונות</v>
      </c>
      <c r="D338" s="57" t="str">
        <f>VLOOKUP(A338,'מכרז- רפרנס מלא'!$A$4:$J$561,4,0)</f>
        <v>מגשים וסלסלות</v>
      </c>
      <c r="E338" s="57" t="str">
        <f>VLOOKUP(A338,'מכרז- רפרנס מלא'!$A$4:$J$561,6,0)</f>
        <v>מגש למכתבים, עשוי פלסטיק, מתאים לניירות A4 ופוליו, מידה 30 / 37 ס"מ</v>
      </c>
      <c r="F338" s="57" t="str">
        <f>VLOOKUP(A338,'מכרז- רפרנס מלא'!$A$4:$J$561,7,0)</f>
        <v>1026 שקוף שקוף</v>
      </c>
      <c r="G338" s="57">
        <f>VLOOKUP(A338,'מכרז- רפרנס מלא'!$A$4:$J$561,8,0)</f>
        <v>0</v>
      </c>
      <c r="H338" s="57" t="str">
        <f>VLOOKUP(A338,'מכרז- רפרנס מלא'!$A$4:$J$561,9,0)</f>
        <v>יח'</v>
      </c>
      <c r="I338" s="150">
        <f>VLOOKUP(A338,'מכרז- רפרנס מלא'!$A$4:$J$561,5,0)</f>
        <v>1.5E-3</v>
      </c>
      <c r="J338" s="297"/>
      <c r="K338" s="243"/>
      <c r="L338" s="244"/>
    </row>
    <row r="339" spans="1:12" ht="42.75" x14ac:dyDescent="0.2">
      <c r="A339" s="236">
        <v>337</v>
      </c>
      <c r="B339" s="95" t="str">
        <f>VLOOKUP(A339,'מכרז- רפרנס מלא'!$A$4:$J$561,2,0)</f>
        <v>מכשור משרדי ואביזרי שולחן</v>
      </c>
      <c r="C339" s="95" t="str">
        <f>VLOOKUP(A339,'מכרז- רפרנס מלא'!$A$4:$J$561,3,0)</f>
        <v>שונות</v>
      </c>
      <c r="D339" s="57" t="str">
        <f>VLOOKUP(A339,'מכרז- רפרנס מלא'!$A$4:$J$561,4,0)</f>
        <v>מגשים וסלסלות</v>
      </c>
      <c r="E339" s="57" t="str">
        <f>VLOOKUP(A339,'מכרז- רפרנס מלא'!$A$4:$J$561,6,0)</f>
        <v>מגש למכתבים עם חיבור קבוע סט 3</v>
      </c>
      <c r="F339" s="57" t="str">
        <f>VLOOKUP(A339,'מכרז- רפרנס מלא'!$A$4:$J$561,7,0)</f>
        <v>מגש למכתבים עם חיבור קבוע שקוף עשן  סט 3</v>
      </c>
      <c r="G339" s="57">
        <f>VLOOKUP(A339,'מכרז- רפרנס מלא'!$A$4:$J$561,8,0)</f>
        <v>0</v>
      </c>
      <c r="H339" s="57" t="str">
        <f>VLOOKUP(A339,'מכרז- רפרנס מלא'!$A$4:$J$561,9,0)</f>
        <v>סט</v>
      </c>
      <c r="I339" s="150">
        <f>VLOOKUP(A339,'מכרז- רפרנס מלא'!$A$4:$J$561,5,0)</f>
        <v>1.5E-3</v>
      </c>
      <c r="J339" s="297"/>
      <c r="K339" s="243"/>
      <c r="L339" s="244"/>
    </row>
    <row r="340" spans="1:12" ht="42.75" x14ac:dyDescent="0.2">
      <c r="A340" s="236">
        <v>338</v>
      </c>
      <c r="B340" s="95" t="str">
        <f>VLOOKUP(A340,'מכרז- רפרנס מלא'!$A$4:$J$561,2,0)</f>
        <v>מכשור משרדי ואביזרי שולחן</v>
      </c>
      <c r="C340" s="95" t="str">
        <f>VLOOKUP(A340,'מכרז- רפרנס מלא'!$A$4:$J$561,3,0)</f>
        <v>שונות</v>
      </c>
      <c r="D340" s="57" t="str">
        <f>VLOOKUP(A340,'מכרז- רפרנס מלא'!$A$4:$J$561,4,0)</f>
        <v>מגשים וסלסלות</v>
      </c>
      <c r="E340" s="57" t="str">
        <f>VLOOKUP(A340,'מכרז- רפרנס מלא'!$A$4:$J$561,6,0)</f>
        <v>סט 2 מגשים שקופים למכתבים מפלסטיק אקרילי, גודל 30/37</v>
      </c>
      <c r="F340" s="57" t="str">
        <f>VLOOKUP(A340,'מכרז- רפרנס מלא'!$A$4:$J$561,7,0)</f>
        <v>מגשים שקופים, 2 יחידות, פלסטיק קשיח עם מגביהים קשיחים מרוכבים אחד בתוך השני. בכל מגש, להרכבה עצמית</v>
      </c>
      <c r="G340" s="57">
        <f>VLOOKUP(A340,'מכרז- רפרנס מלא'!$A$4:$J$561,8,0)</f>
        <v>0</v>
      </c>
      <c r="H340" s="57" t="str">
        <f>VLOOKUP(A340,'מכרז- רפרנס מלא'!$A$4:$J$561,9,0)</f>
        <v>סט</v>
      </c>
      <c r="I340" s="150">
        <f>VLOOKUP(A340,'מכרז- רפרנס מלא'!$A$4:$J$561,5,0)</f>
        <v>1.5E-3</v>
      </c>
      <c r="J340" s="297"/>
      <c r="K340" s="243"/>
      <c r="L340" s="244"/>
    </row>
    <row r="341" spans="1:12" ht="42.75" x14ac:dyDescent="0.2">
      <c r="A341" s="236">
        <v>339</v>
      </c>
      <c r="B341" s="95" t="str">
        <f>VLOOKUP(A341,'מכרז- רפרנס מלא'!$A$4:$J$561,2,0)</f>
        <v>מכשור משרדי ואביזרי שולחן</v>
      </c>
      <c r="C341" s="95" t="str">
        <f>VLOOKUP(A341,'מכרז- רפרנס מלא'!$A$4:$J$561,3,0)</f>
        <v>שונות</v>
      </c>
      <c r="D341" s="57" t="str">
        <f>VLOOKUP(A341,'מכרז- רפרנס מלא'!$A$4:$J$561,4,0)</f>
        <v>מגשים וסלסלות</v>
      </c>
      <c r="E341" s="57" t="str">
        <f>VLOOKUP(A341,'מכרז- רפרנס מלא'!$A$4:$J$561,6,0)</f>
        <v>סט 3 מגשים שקופים למכתבים מפלסטיק אקרילי, גודל 30/37</v>
      </c>
      <c r="F341" s="57" t="str">
        <f>VLOOKUP(A341,'מכרז- רפרנס מלא'!$A$4:$J$561,7,0)</f>
        <v>מגשים שקופים, 3 יחידות עם מגביהים לכל מגש להרכבה עצמית</v>
      </c>
      <c r="G341" s="57">
        <f>VLOOKUP(A341,'מכרז- רפרנס מלא'!$A$4:$J$561,8,0)</f>
        <v>0</v>
      </c>
      <c r="H341" s="57" t="str">
        <f>VLOOKUP(A341,'מכרז- רפרנס מלא'!$A$4:$J$561,9,0)</f>
        <v>סט</v>
      </c>
      <c r="I341" s="150">
        <f>VLOOKUP(A341,'מכרז- רפרנס מלא'!$A$4:$J$561,5,0)</f>
        <v>1.5E-3</v>
      </c>
      <c r="J341" s="297"/>
      <c r="K341" s="243"/>
      <c r="L341" s="244"/>
    </row>
    <row r="342" spans="1:12" ht="42.75" x14ac:dyDescent="0.2">
      <c r="A342" s="236">
        <v>340</v>
      </c>
      <c r="B342" s="95" t="str">
        <f>VLOOKUP(A342,'מכרז- רפרנס מלא'!$A$4:$J$561,2,0)</f>
        <v>מכשור משרדי ואביזרי שולחן</v>
      </c>
      <c r="C342" s="95" t="str">
        <f>VLOOKUP(A342,'מכרז- רפרנס מלא'!$A$4:$J$561,3,0)</f>
        <v>שונות</v>
      </c>
      <c r="D342" s="57" t="str">
        <f>VLOOKUP(A342,'מכרז- רפרנס מלא'!$A$4:$J$561,4,0)</f>
        <v>מגשים וסלסלות</v>
      </c>
      <c r="E342" s="57" t="str">
        <f>VLOOKUP(A342,'מכרז- רפרנס מלא'!$A$4:$J$561,6,0)</f>
        <v>סט 3 מגשים מרשת מתכת שחורה גודל 30/37</v>
      </c>
      <c r="F342" s="57" t="str">
        <f>VLOOKUP(A342,'מכרז- רפרנס מלא'!$A$4:$J$561,7,0)</f>
        <v>מגשי רשת ממתכת שחורה, מתאים לניירות A4  ופוליו, מידה 37 / 30 ס"מ</v>
      </c>
      <c r="G342" s="57">
        <f>VLOOKUP(A342,'מכרז- רפרנס מלא'!$A$4:$J$561,8,0)</f>
        <v>0</v>
      </c>
      <c r="H342" s="57" t="str">
        <f>VLOOKUP(A342,'מכרז- רפרנס מלא'!$A$4:$J$561,9,0)</f>
        <v>סט</v>
      </c>
      <c r="I342" s="150">
        <f>VLOOKUP(A342,'מכרז- רפרנס מלא'!$A$4:$J$561,5,0)</f>
        <v>1.5E-3</v>
      </c>
      <c r="J342" s="297"/>
      <c r="K342" s="243"/>
      <c r="L342" s="244"/>
    </row>
    <row r="343" spans="1:12" ht="42.75" x14ac:dyDescent="0.2">
      <c r="A343" s="236">
        <v>341</v>
      </c>
      <c r="B343" s="95" t="str">
        <f>VLOOKUP(A343,'מכרז- רפרנס מלא'!$A$4:$J$561,2,0)</f>
        <v>מכשור משרדי ואביזרי שולחן</v>
      </c>
      <c r="C343" s="95" t="str">
        <f>VLOOKUP(A343,'מכרז- רפרנס מלא'!$A$4:$J$561,3,0)</f>
        <v>שונות</v>
      </c>
      <c r="D343" s="57" t="str">
        <f>VLOOKUP(A343,'מכרז- רפרנס מלא'!$A$4:$J$561,4,0)</f>
        <v>מגשים וסלסלות</v>
      </c>
      <c r="E343" s="57" t="str">
        <f>VLOOKUP(A343,'מכרז- רפרנס מלא'!$A$4:$J$561,6,0)</f>
        <v>סל רשת לנירות 22 בצבעים</v>
      </c>
      <c r="F343" s="57" t="str">
        <f>VLOOKUP(A343,'מכרז- רפרנס מלא'!$A$4:$J$561,7,0)</f>
        <v>סל רשת מפלסטיק מחורר, מתאים למשרדים, גובה 22 ס"מ</v>
      </c>
      <c r="G343" s="57">
        <f>VLOOKUP(A343,'מכרז- רפרנס מלא'!$A$4:$J$561,8,0)</f>
        <v>0</v>
      </c>
      <c r="H343" s="57" t="str">
        <f>VLOOKUP(A343,'מכרז- רפרנס מלא'!$A$4:$J$561,9,0)</f>
        <v>יח'</v>
      </c>
      <c r="I343" s="150">
        <f>VLOOKUP(A343,'מכרז- רפרנס מלא'!$A$4:$J$561,5,0)</f>
        <v>1.5E-3</v>
      </c>
      <c r="J343" s="297"/>
      <c r="K343" s="243"/>
      <c r="L343" s="244"/>
    </row>
    <row r="344" spans="1:12" ht="42.75" x14ac:dyDescent="0.2">
      <c r="A344" s="236">
        <v>342</v>
      </c>
      <c r="B344" s="95" t="str">
        <f>VLOOKUP(A344,'מכרז- רפרנס מלא'!$A$4:$J$561,2,0)</f>
        <v>מכשור משרדי ואביזרי שולחן</v>
      </c>
      <c r="C344" s="95" t="str">
        <f>VLOOKUP(A344,'מכרז- רפרנס מלא'!$A$4:$J$561,3,0)</f>
        <v>שונות</v>
      </c>
      <c r="D344" s="57" t="str">
        <f>VLOOKUP(A344,'מכרז- רפרנס מלא'!$A$4:$J$561,4,0)</f>
        <v>מגשים וסלסלות</v>
      </c>
      <c r="E344" s="57" t="str">
        <f>VLOOKUP(A344,'מכרז- רפרנס מלא'!$A$4:$J$561,6,0)</f>
        <v>סל ניירות רשת מתכת קוני מפואר 18 לי'</v>
      </c>
      <c r="F344" s="57" t="str">
        <f>VLOOKUP(A344,'מכרז- רפרנס מלא'!$A$4:$J$561,7,0)</f>
        <v>סל ניירות רשת מתכת קוני מפואר 18 לי'</v>
      </c>
      <c r="G344" s="57">
        <f>VLOOKUP(A344,'מכרז- רפרנס מלא'!$A$4:$J$561,8,0)</f>
        <v>0</v>
      </c>
      <c r="H344" s="57" t="str">
        <f>VLOOKUP(A344,'מכרז- רפרנס מלא'!$A$4:$J$561,9,0)</f>
        <v>יח'</v>
      </c>
      <c r="I344" s="150">
        <f>VLOOKUP(A344,'מכרז- רפרנס מלא'!$A$4:$J$561,5,0)</f>
        <v>1.5E-3</v>
      </c>
      <c r="J344" s="297"/>
      <c r="K344" s="243"/>
      <c r="L344" s="244"/>
    </row>
    <row r="345" spans="1:12" ht="42.75" x14ac:dyDescent="0.2">
      <c r="A345" s="236">
        <v>343</v>
      </c>
      <c r="B345" s="95" t="str">
        <f>VLOOKUP(A345,'מכרז- רפרנס מלא'!$A$4:$J$561,2,0)</f>
        <v>מכשור משרדי ואביזרי שולחן</v>
      </c>
      <c r="C345" s="95" t="str">
        <f>VLOOKUP(A345,'מכרז- רפרנס מלא'!$A$4:$J$561,3,0)</f>
        <v>שונות</v>
      </c>
      <c r="D345" s="57" t="str">
        <f>VLOOKUP(A345,'מכרז- רפרנס מלא'!$A$4:$J$561,4,0)</f>
        <v>מגשים וסלסלות</v>
      </c>
      <c r="E345" s="57" t="str">
        <f>VLOOKUP(A345,'מכרז- רפרנס מלא'!$A$4:$J$561,6,0)</f>
        <v>סל ניירות פלסטי 18 ליטר אפור 18190/1-11</v>
      </c>
      <c r="F345" s="57" t="str">
        <f>VLOOKUP(A345,'מכרז- רפרנס מלא'!$A$4:$J$561,7,0)</f>
        <v>סל ניירות פלסטי 18 ליטר אפור 18190/1-11</v>
      </c>
      <c r="G345" s="57">
        <f>VLOOKUP(A345,'מכרז- רפרנס מלא'!$A$4:$J$561,8,0)</f>
        <v>0</v>
      </c>
      <c r="H345" s="57" t="str">
        <f>VLOOKUP(A345,'מכרז- רפרנס מלא'!$A$4:$J$561,9,0)</f>
        <v>יח'</v>
      </c>
      <c r="I345" s="150">
        <f>VLOOKUP(A345,'מכרז- רפרנס מלא'!$A$4:$J$561,5,0)</f>
        <v>1.5E-3</v>
      </c>
      <c r="J345" s="297"/>
      <c r="K345" s="243"/>
      <c r="L345" s="244"/>
    </row>
    <row r="346" spans="1:12" ht="42.75" x14ac:dyDescent="0.2">
      <c r="A346" s="236">
        <v>344</v>
      </c>
      <c r="B346" s="95" t="str">
        <f>VLOOKUP(A346,'מכרז- רפרנס מלא'!$A$4:$J$561,2,0)</f>
        <v>מכשור משרדי ואביזרי שולחן</v>
      </c>
      <c r="C346" s="95" t="str">
        <f>VLOOKUP(A346,'מכרז- רפרנס מלא'!$A$4:$J$561,3,0)</f>
        <v>שונות</v>
      </c>
      <c r="D346" s="57" t="str">
        <f>VLOOKUP(A346,'מכרז- רפרנס מלא'!$A$4:$J$561,4,0)</f>
        <v>מגשים וסלסלות</v>
      </c>
      <c r="E346" s="57" t="str">
        <f>VLOOKUP(A346,'מכרז- רפרנס מלא'!$A$4:$J$561,6,0)</f>
        <v>סל ניירות פלסטי 18 ליטר 18190/1-12</v>
      </c>
      <c r="F346" s="57" t="str">
        <f>VLOOKUP(A346,'מכרז- רפרנס מלא'!$A$4:$J$561,7,0)</f>
        <v>סל ניירות פלסטי 18 ליטר 18190/1-12</v>
      </c>
      <c r="G346" s="57">
        <f>VLOOKUP(A346,'מכרז- רפרנס מלא'!$A$4:$J$561,8,0)</f>
        <v>0</v>
      </c>
      <c r="H346" s="57">
        <f>VLOOKUP(A346,'מכרז- רפרנס מלא'!$A$4:$J$561,9,0)</f>
        <v>0</v>
      </c>
      <c r="I346" s="150">
        <f>VLOOKUP(A346,'מכרז- רפרנס מלא'!$A$4:$J$561,5,0)</f>
        <v>1.5E-3</v>
      </c>
      <c r="J346" s="297"/>
      <c r="K346" s="243"/>
      <c r="L346" s="244"/>
    </row>
    <row r="347" spans="1:12" ht="42.75" x14ac:dyDescent="0.2">
      <c r="A347" s="236">
        <v>345</v>
      </c>
      <c r="B347" s="95" t="str">
        <f>VLOOKUP(A347,'מכרז- רפרנס מלא'!$A$4:$J$561,2,0)</f>
        <v>מכשור משרדי ואביזרי שולחן</v>
      </c>
      <c r="C347" s="95" t="str">
        <f>VLOOKUP(A347,'מכרז- רפרנס מלא'!$A$4:$J$561,3,0)</f>
        <v>שונות</v>
      </c>
      <c r="D347" s="57" t="str">
        <f>VLOOKUP(A347,'מכרז- רפרנס מלא'!$A$4:$J$561,4,0)</f>
        <v>מגשים וסלסלות</v>
      </c>
      <c r="E347" s="57" t="str">
        <f>VLOOKUP(A347,'מכרז- רפרנס מלא'!$A$4:$J$561,6,0)</f>
        <v>סל ניירות פלסטי 18 ליטר שחור 18190/1-13</v>
      </c>
      <c r="F347" s="57" t="str">
        <f>VLOOKUP(A347,'מכרז- רפרנס מלא'!$A$4:$J$561,7,0)</f>
        <v>סל ניירות פלסטי 18 ליטר שחור 18190/1-13</v>
      </c>
      <c r="G347" s="57">
        <f>VLOOKUP(A347,'מכרז- רפרנס מלא'!$A$4:$J$561,8,0)</f>
        <v>0</v>
      </c>
      <c r="H347" s="57">
        <f>VLOOKUP(A347,'מכרז- רפרנס מלא'!$A$4:$J$561,9,0)</f>
        <v>0</v>
      </c>
      <c r="I347" s="150">
        <f>VLOOKUP(A347,'מכרז- רפרנס מלא'!$A$4:$J$561,5,0)</f>
        <v>1.5E-3</v>
      </c>
      <c r="J347" s="297"/>
      <c r="K347" s="243"/>
      <c r="L347" s="244"/>
    </row>
    <row r="348" spans="1:12" ht="42.75" x14ac:dyDescent="0.2">
      <c r="A348" s="236">
        <v>346</v>
      </c>
      <c r="B348" s="95" t="str">
        <f>VLOOKUP(A348,'מכרז- רפרנס מלא'!$A$4:$J$561,2,0)</f>
        <v>מכשור משרדי ואביזרי שולחן</v>
      </c>
      <c r="C348" s="95" t="str">
        <f>VLOOKUP(A348,'מכרז- רפרנס מלא'!$A$4:$J$561,3,0)</f>
        <v>שונות</v>
      </c>
      <c r="D348" s="57" t="str">
        <f>VLOOKUP(A348,'מכרז- רפרנס מלא'!$A$4:$J$561,4,0)</f>
        <v>מכונות חישוב</v>
      </c>
      <c r="E348" s="57" t="str">
        <f>VLOOKUP(A348,'מכרז- רפרנס מלא'!$A$4:$J$561,6,0)</f>
        <v xml:space="preserve">מכונת חישוב </v>
      </c>
      <c r="F348" s="57" t="str">
        <f>VLOOKUP(A348,'מכרז- רפרנס מלא'!$A$4:$J$561,7,0)</f>
        <v>מכונת חישוב מקצועית המותאמת לעבודה מסיבית, פונקציית חישוב מע"מ אוטומטי 12 ספרות מידות: 36*22 ס"מ</v>
      </c>
      <c r="G348" s="57" t="str">
        <f>VLOOKUP(A348,'מכרז- רפרנס מלא'!$A$4:$J$561,8,0)</f>
        <v>CASIO</v>
      </c>
      <c r="H348" s="57" t="str">
        <f>VLOOKUP(A348,'מכרז- רפרנס מלא'!$A$4:$J$561,9,0)</f>
        <v>יח'</v>
      </c>
      <c r="I348" s="150">
        <f>VLOOKUP(A348,'מכרז- רפרנס מלא'!$A$4:$J$561,5,0)</f>
        <v>1.0090909090909091E-3</v>
      </c>
      <c r="J348" s="297"/>
      <c r="K348" s="243"/>
      <c r="L348" s="244"/>
    </row>
    <row r="349" spans="1:12" ht="42.75" x14ac:dyDescent="0.2">
      <c r="A349" s="236">
        <v>347</v>
      </c>
      <c r="B349" s="95" t="str">
        <f>VLOOKUP(A349,'מכרז- רפרנס מלא'!$A$4:$J$561,2,0)</f>
        <v>מכשור משרדי ואביזרי שולחן</v>
      </c>
      <c r="C349" s="95" t="str">
        <f>VLOOKUP(A349,'מכרז- רפרנס מלא'!$A$4:$J$561,3,0)</f>
        <v>שונות</v>
      </c>
      <c r="D349" s="57" t="str">
        <f>VLOOKUP(A349,'מכרז- רפרנס מלא'!$A$4:$J$561,4,0)</f>
        <v>מכונות חישוב</v>
      </c>
      <c r="E349" s="57" t="str">
        <f>VLOOKUP(A349,'מכרז- רפרנס מלא'!$A$4:$J$561,6,0)</f>
        <v xml:space="preserve">מכונת חישוב </v>
      </c>
      <c r="F349" s="57" t="str">
        <f>VLOOKUP(A349,'מכרז- רפרנס מלא'!$A$4:$J$561,7,0)</f>
        <v>מכונת חישוב מקצועית המותאמת לעבודה מסיבית, פונקציית חישוב מע"מ אוטומטי 12 ספרות מידות: 17*30 ס"מ</v>
      </c>
      <c r="G349" s="57" t="str">
        <f>VLOOKUP(A349,'מכרז- רפרנס מלא'!$A$4:$J$561,8,0)</f>
        <v>CASIO</v>
      </c>
      <c r="H349" s="57" t="str">
        <f>VLOOKUP(A349,'מכרז- רפרנס מלא'!$A$4:$J$561,9,0)</f>
        <v>יח'</v>
      </c>
      <c r="I349" s="150">
        <f>VLOOKUP(A349,'מכרז- רפרנס מלא'!$A$4:$J$561,5,0)</f>
        <v>1.0090909090909091E-3</v>
      </c>
      <c r="J349" s="297"/>
      <c r="K349" s="243"/>
      <c r="L349" s="244"/>
    </row>
    <row r="350" spans="1:12" ht="42.75" x14ac:dyDescent="0.2">
      <c r="A350" s="236">
        <v>348</v>
      </c>
      <c r="B350" s="95" t="str">
        <f>VLOOKUP(A350,'מכרז- רפרנס מלא'!$A$4:$J$561,2,0)</f>
        <v>מכשור משרדי ואביזרי שולחן</v>
      </c>
      <c r="C350" s="95" t="str">
        <f>VLOOKUP(A350,'מכרז- רפרנס מלא'!$A$4:$J$561,3,0)</f>
        <v>שונות</v>
      </c>
      <c r="D350" s="57" t="str">
        <f>VLOOKUP(A350,'מכרז- רפרנס מלא'!$A$4:$J$561,4,0)</f>
        <v>מכונות חישוב</v>
      </c>
      <c r="E350" s="57" t="str">
        <f>VLOOKUP(A350,'מכרז- רפרנס מלא'!$A$4:$J$561,6,0)</f>
        <v xml:space="preserve">מחשב כיס  </v>
      </c>
      <c r="F350" s="57" t="str">
        <f>VLOOKUP(A350,'מכרז- רפרנס מלא'!$A$4:$J$561,7,0)</f>
        <v>מחשבון כיס, תצוגת 8 ספרות, 4 פעולות זיכרון בסיסיות ואחוזים</v>
      </c>
      <c r="G350" s="57" t="str">
        <f>VLOOKUP(A350,'מכרז- רפרנס מלא'!$A$4:$J$561,8,0)</f>
        <v>CASIO</v>
      </c>
      <c r="H350" s="57" t="str">
        <f>VLOOKUP(A350,'מכרז- רפרנס מלא'!$A$4:$J$561,9,0)</f>
        <v>יח'</v>
      </c>
      <c r="I350" s="150">
        <f>VLOOKUP(A350,'מכרז- רפרנס מלא'!$A$4:$J$561,5,0)</f>
        <v>1.0090909090909091E-3</v>
      </c>
      <c r="J350" s="297"/>
      <c r="K350" s="243"/>
      <c r="L350" s="244"/>
    </row>
    <row r="351" spans="1:12" ht="42.75" x14ac:dyDescent="0.2">
      <c r="A351" s="236">
        <v>349</v>
      </c>
      <c r="B351" s="95" t="str">
        <f>VLOOKUP(A351,'מכרז- רפרנס מלא'!$A$4:$J$561,2,0)</f>
        <v>מכשור משרדי ואביזרי שולחן</v>
      </c>
      <c r="C351" s="95" t="str">
        <f>VLOOKUP(A351,'מכרז- רפרנס מלא'!$A$4:$J$561,3,0)</f>
        <v>שונות</v>
      </c>
      <c r="D351" s="57" t="str">
        <f>VLOOKUP(A351,'מכרז- רפרנס מלא'!$A$4:$J$561,4,0)</f>
        <v>מכונות חישוב</v>
      </c>
      <c r="E351" s="57" t="str">
        <f>VLOOKUP(A351,'מכרז- רפרנס מלא'!$A$4:$J$561,6,0)</f>
        <v>מחשבון מדעי</v>
      </c>
      <c r="F351" s="57" t="str">
        <f>VLOOKUP(A351,'מכרז- רפרנס מלא'!$A$4:$J$561,7,0)</f>
        <v>מחשבון עם פונקציות מדעיות, טעינה סולרית</v>
      </c>
      <c r="G351" s="57" t="str">
        <f>VLOOKUP(A351,'מכרז- רפרנס מלא'!$A$4:$J$561,8,0)</f>
        <v>CASIO</v>
      </c>
      <c r="H351" s="57" t="str">
        <f>VLOOKUP(A351,'מכרז- רפרנס מלא'!$A$4:$J$561,9,0)</f>
        <v>יח'</v>
      </c>
      <c r="I351" s="150">
        <f>VLOOKUP(A351,'מכרז- רפרנס מלא'!$A$4:$J$561,5,0)</f>
        <v>1.0090909090909091E-3</v>
      </c>
      <c r="J351" s="297"/>
      <c r="K351" s="243"/>
      <c r="L351" s="244"/>
    </row>
    <row r="352" spans="1:12" ht="42.75" x14ac:dyDescent="0.2">
      <c r="A352" s="236">
        <v>350</v>
      </c>
      <c r="B352" s="95" t="str">
        <f>VLOOKUP(A352,'מכרז- רפרנס מלא'!$A$4:$J$561,2,0)</f>
        <v>מכשור משרדי ואביזרי שולחן</v>
      </c>
      <c r="C352" s="95" t="str">
        <f>VLOOKUP(A352,'מכרז- רפרנס מלא'!$A$4:$J$561,3,0)</f>
        <v>שונות</v>
      </c>
      <c r="D352" s="57" t="str">
        <f>VLOOKUP(A352,'מכרז- רפרנס מלא'!$A$4:$J$561,4,0)</f>
        <v>מכונות חישוב</v>
      </c>
      <c r="E352" s="57" t="str">
        <f>VLOOKUP(A352,'מכרז- רפרנס מלא'!$A$4:$J$561,6,0)</f>
        <v>מחשבון פיננסי</v>
      </c>
      <c r="F352" s="57" t="str">
        <f>VLOOKUP(A352,'מכרז- רפרנס מלא'!$A$4:$J$561,7,0)</f>
        <v>מחשבון עם פונקציות פיננסיות. 10 תוים</v>
      </c>
      <c r="G352" s="57" t="str">
        <f>VLOOKUP(A352,'מכרז- רפרנס מלא'!$A$4:$J$561,8,0)</f>
        <v>CASIO</v>
      </c>
      <c r="H352" s="57" t="str">
        <f>VLOOKUP(A352,'מכרז- רפרנס מלא'!$A$4:$J$561,9,0)</f>
        <v>יח'</v>
      </c>
      <c r="I352" s="150">
        <f>VLOOKUP(A352,'מכרז- רפרנס מלא'!$A$4:$J$561,5,0)</f>
        <v>1.0090909090909091E-3</v>
      </c>
      <c r="J352" s="297"/>
      <c r="K352" s="243"/>
      <c r="L352" s="244"/>
    </row>
    <row r="353" spans="1:12" ht="42.75" x14ac:dyDescent="0.2">
      <c r="A353" s="236">
        <v>351</v>
      </c>
      <c r="B353" s="95" t="str">
        <f>VLOOKUP(A353,'מכרז- רפרנס מלא'!$A$4:$J$561,2,0)</f>
        <v>מכשור משרדי ואביזרי שולחן</v>
      </c>
      <c r="C353" s="95" t="str">
        <f>VLOOKUP(A353,'מכרז- רפרנס מלא'!$A$4:$J$561,3,0)</f>
        <v>שונות</v>
      </c>
      <c r="D353" s="57" t="str">
        <f>VLOOKUP(A353,'מכרז- רפרנס מלא'!$A$4:$J$561,4,0)</f>
        <v>מכונות חישוב</v>
      </c>
      <c r="E353" s="57" t="str">
        <f>VLOOKUP(A353,'מכרז- רפרנס מלא'!$A$4:$J$561,6,0)</f>
        <v>מחשבון פיננסי</v>
      </c>
      <c r="F353" s="57" t="str">
        <f>VLOOKUP(A353,'מכרז- רפרנס מלא'!$A$4:$J$561,7,0)</f>
        <v>מחשבון עם פונקציות פיננסיות. 12 תוים</v>
      </c>
      <c r="G353" s="57" t="str">
        <f>VLOOKUP(A353,'מכרז- רפרנס מלא'!$A$4:$J$561,8,0)</f>
        <v>CASIO</v>
      </c>
      <c r="H353" s="57" t="str">
        <f>VLOOKUP(A353,'מכרז- רפרנס מלא'!$A$4:$J$561,9,0)</f>
        <v>יח'</v>
      </c>
      <c r="I353" s="150">
        <f>VLOOKUP(A353,'מכרז- רפרנס מלא'!$A$4:$J$561,5,0)</f>
        <v>1.0090909090909091E-3</v>
      </c>
      <c r="J353" s="297"/>
      <c r="K353" s="243"/>
      <c r="L353" s="244"/>
    </row>
    <row r="354" spans="1:12" ht="42.75" x14ac:dyDescent="0.2">
      <c r="A354" s="236">
        <v>352</v>
      </c>
      <c r="B354" s="95" t="str">
        <f>VLOOKUP(A354,'מכרז- רפרנס מלא'!$A$4:$J$561,2,0)</f>
        <v>מכשור משרדי ואביזרי שולחן</v>
      </c>
      <c r="C354" s="95" t="str">
        <f>VLOOKUP(A354,'מכרז- רפרנס מלא'!$A$4:$J$561,3,0)</f>
        <v>שונות</v>
      </c>
      <c r="D354" s="57" t="str">
        <f>VLOOKUP(A354,'מכרז- רפרנס מלא'!$A$4:$J$561,4,0)</f>
        <v>מכונות חישוב</v>
      </c>
      <c r="E354" s="57" t="str">
        <f>VLOOKUP(A354,'מכרז- רפרנס מלא'!$A$4:$J$561,6,0)</f>
        <v>סרט למכ' חישוב אלקטרוני</v>
      </c>
      <c r="F354" s="57" t="str">
        <f>VLOOKUP(A354,'מכרז- רפרנס מלא'!$A$4:$J$561,7,0)</f>
        <v>סרט דיו שחור/ אדום, מתאים למכונת חישוב מדגם DR-120,LP-33,LP-34</v>
      </c>
      <c r="G354" s="57" t="str">
        <f>VLOOKUP(A354,'מכרז- רפרנס מלא'!$A$4:$J$561,8,0)</f>
        <v>CASIO</v>
      </c>
      <c r="H354" s="57" t="str">
        <f>VLOOKUP(A354,'מכרז- רפרנס מלא'!$A$4:$J$561,9,0)</f>
        <v>יח'</v>
      </c>
      <c r="I354" s="150">
        <f>VLOOKUP(A354,'מכרז- רפרנס מלא'!$A$4:$J$561,5,0)</f>
        <v>1.0090909090909091E-3</v>
      </c>
      <c r="J354" s="297"/>
      <c r="K354" s="243"/>
      <c r="L354" s="244"/>
    </row>
    <row r="355" spans="1:12" ht="42.75" x14ac:dyDescent="0.2">
      <c r="A355" s="236">
        <v>353</v>
      </c>
      <c r="B355" s="95" t="str">
        <f>VLOOKUP(A355,'מכרז- רפרנס מלא'!$A$4:$J$561,2,0)</f>
        <v>מכשור משרדי ואביזרי שולחן</v>
      </c>
      <c r="C355" s="95" t="str">
        <f>VLOOKUP(A355,'מכרז- רפרנס מלא'!$A$4:$J$561,3,0)</f>
        <v>שונות</v>
      </c>
      <c r="D355" s="57" t="str">
        <f>VLOOKUP(A355,'מכרז- רפרנס מלא'!$A$4:$J$561,4,0)</f>
        <v>מכונות חישוב</v>
      </c>
      <c r="E355" s="57" t="str">
        <f>VLOOKUP(A355,'מכרז- רפרנס מלא'!$A$4:$J$561,6,0)</f>
        <v>מחשבון כיס KD185/2822</v>
      </c>
      <c r="F355" s="57" t="str">
        <f>VLOOKUP(A355,'מכרז- רפרנס מלא'!$A$4:$J$561,7,0)</f>
        <v>מחשבון כיס KD185/2822</v>
      </c>
      <c r="G355" s="57" t="str">
        <f>VLOOKUP(A355,'מכרז- רפרנס מלא'!$A$4:$J$561,8,0)</f>
        <v>CASIO</v>
      </c>
      <c r="H355" s="57" t="str">
        <f>VLOOKUP(A355,'מכרז- רפרנס מלא'!$A$4:$J$561,9,0)</f>
        <v>יח'</v>
      </c>
      <c r="I355" s="150">
        <f>VLOOKUP(A355,'מכרז- רפרנס מלא'!$A$4:$J$561,5,0)</f>
        <v>1.0090909090909091E-3</v>
      </c>
      <c r="J355" s="297"/>
      <c r="K355" s="243"/>
      <c r="L355" s="244"/>
    </row>
    <row r="356" spans="1:12" ht="42.75" x14ac:dyDescent="0.2">
      <c r="A356" s="236">
        <v>354</v>
      </c>
      <c r="B356" s="95" t="str">
        <f>VLOOKUP(A356,'מכרז- רפרנס מלא'!$A$4:$J$561,2,0)</f>
        <v>מכשור משרדי ואביזרי שולחן</v>
      </c>
      <c r="C356" s="95" t="str">
        <f>VLOOKUP(A356,'מכרז- רפרנס מלא'!$A$4:$J$561,3,0)</f>
        <v>שונות</v>
      </c>
      <c r="D356" s="57" t="str">
        <f>VLOOKUP(A356,'מכרז- רפרנס מלא'!$A$4:$J$561,4,0)</f>
        <v>מכונות חישוב</v>
      </c>
      <c r="E356" s="57" t="str">
        <f>VLOOKUP(A356,'מכרז- רפרנס מלא'!$A$4:$J$561,6,0)</f>
        <v>מחשבון שלחני סולרי+מס Casio MS-7TV</v>
      </c>
      <c r="F356" s="57" t="str">
        <f>VLOOKUP(A356,'מכרז- רפרנס מלא'!$A$4:$J$561,7,0)</f>
        <v>מחשבון שלחני סולרי+מס Casio MS-7TV</v>
      </c>
      <c r="G356" s="57" t="str">
        <f>VLOOKUP(A356,'מכרז- רפרנס מלא'!$A$4:$J$561,8,0)</f>
        <v>CASIO</v>
      </c>
      <c r="H356" s="57" t="str">
        <f>VLOOKUP(A356,'מכרז- רפרנס מלא'!$A$4:$J$561,9,0)</f>
        <v>יח'</v>
      </c>
      <c r="I356" s="150">
        <f>VLOOKUP(A356,'מכרז- רפרנס מלא'!$A$4:$J$561,5,0)</f>
        <v>1.0090909090909091E-3</v>
      </c>
      <c r="J356" s="297"/>
      <c r="K356" s="243"/>
      <c r="L356" s="244"/>
    </row>
    <row r="357" spans="1:12" ht="42.75" x14ac:dyDescent="0.2">
      <c r="A357" s="236">
        <v>355</v>
      </c>
      <c r="B357" s="95" t="str">
        <f>VLOOKUP(A357,'מכרז- רפרנס מלא'!$A$4:$J$561,2,0)</f>
        <v>מכשור משרדי ואביזרי שולחן</v>
      </c>
      <c r="C357" s="95" t="str">
        <f>VLOOKUP(A357,'מכרז- רפרנס מלא'!$A$4:$J$561,3,0)</f>
        <v>שונות</v>
      </c>
      <c r="D357" s="57" t="str">
        <f>VLOOKUP(A357,'מכרז- רפרנס מלא'!$A$4:$J$561,4,0)</f>
        <v>מכונות חישוב</v>
      </c>
      <c r="E357" s="57" t="str">
        <f>VLOOKUP(A357,'מכרז- רפרנס מלא'!$A$4:$J$561,6,0)</f>
        <v>מחשבון שולחני סולרי+מס Casio MJ-100TG</v>
      </c>
      <c r="F357" s="57" t="str">
        <f>VLOOKUP(A357,'מכרז- רפרנס מלא'!$A$4:$J$561,7,0)</f>
        <v>מחשבון שולחני סולרי+מס Casio MJ-100TG</v>
      </c>
      <c r="G357" s="57" t="str">
        <f>VLOOKUP(A357,'מכרז- רפרנס מלא'!$A$4:$J$561,8,0)</f>
        <v>CASIO</v>
      </c>
      <c r="H357" s="57" t="str">
        <f>VLOOKUP(A357,'מכרז- רפרנס מלא'!$A$4:$J$561,9,0)</f>
        <v>יח'</v>
      </c>
      <c r="I357" s="150">
        <f>VLOOKUP(A357,'מכרז- רפרנס מלא'!$A$4:$J$561,5,0)</f>
        <v>1.0090909090909091E-3</v>
      </c>
      <c r="J357" s="297"/>
      <c r="K357" s="243"/>
      <c r="L357" s="244"/>
    </row>
    <row r="358" spans="1:12" ht="42.75" x14ac:dyDescent="0.2">
      <c r="A358" s="236">
        <v>356</v>
      </c>
      <c r="B358" s="95" t="str">
        <f>VLOOKUP(A358,'מכרז- רפרנס מלא'!$A$4:$J$561,2,0)</f>
        <v>מכשור משרדי ואביזרי שולחן</v>
      </c>
      <c r="C358" s="95" t="str">
        <f>VLOOKUP(A358,'מכרז- רפרנס מלא'!$A$4:$J$561,3,0)</f>
        <v>שונות</v>
      </c>
      <c r="D358" s="57" t="str">
        <f>VLOOKUP(A358,'מכרז- רפרנס מלא'!$A$4:$J$561,4,0)</f>
        <v>מכונות חישוב</v>
      </c>
      <c r="E358" s="57" t="str">
        <f>VLOOKUP(A358,'מכרז- רפרנס מלא'!$A$4:$J$561,6,0)</f>
        <v>מחשבון שולחני סולרי+מס Casio MS-8S</v>
      </c>
      <c r="F358" s="57" t="str">
        <f>VLOOKUP(A358,'מכרז- רפרנס מלא'!$A$4:$J$561,7,0)</f>
        <v>מחשבון שולחני סולרי+מס Casio MS-8S</v>
      </c>
      <c r="G358" s="57" t="str">
        <f>VLOOKUP(A358,'מכרז- רפרנס מלא'!$A$4:$J$561,8,0)</f>
        <v>CASIO</v>
      </c>
      <c r="H358" s="57" t="str">
        <f>VLOOKUP(A358,'מכרז- רפרנס מלא'!$A$4:$J$561,9,0)</f>
        <v>יח'</v>
      </c>
      <c r="I358" s="150">
        <f>VLOOKUP(A358,'מכרז- רפרנס מלא'!$A$4:$J$561,5,0)</f>
        <v>1.0090909090909091E-3</v>
      </c>
      <c r="J358" s="297"/>
      <c r="K358" s="243"/>
      <c r="L358" s="244"/>
    </row>
    <row r="359" spans="1:12" ht="85.5" x14ac:dyDescent="0.2">
      <c r="A359" s="236">
        <v>357</v>
      </c>
      <c r="B359" s="95" t="str">
        <f>VLOOKUP(A359,'מכרז- רפרנס מלא'!$A$4:$J$561,2,0)</f>
        <v>מכשור משרדי ואביזרי שולחן</v>
      </c>
      <c r="C359" s="95" t="str">
        <f>VLOOKUP(A359,'מכרז- רפרנס מלא'!$A$4:$J$561,3,0)</f>
        <v>שונות</v>
      </c>
      <c r="D359" s="57" t="str">
        <f>VLOOKUP(A359,'מכרז- רפרנס מלא'!$A$4:$J$561,4,0)</f>
        <v>מכונות כריכה וחיתוך</v>
      </c>
      <c r="E359" s="57" t="str">
        <f>VLOOKUP(A359,'מכרז- רפרנס מלא'!$A$4:$J$561,6,0)</f>
        <v>מכונת כריכה ספירלה אוטומטית</v>
      </c>
      <c r="F359" s="57" t="str">
        <f>VLOOKUP(A359,'מכרז- רפרנס מלא'!$A$4:$J$561,7,0)</f>
        <v>מכונה חשמלית לכריכת חוברות באמצעות ספירלות, עם בורר שוליים, הפעלה באמצעות פדל חשמלי, גוף כורך ממתכת עם מיכל פסולת נשלף. כפתור ביטול חורים בתהליך ניקוב. עד 500 דף, ניקוב 20 דף, 21 חורים</v>
      </c>
      <c r="G359" s="57">
        <f>VLOOKUP(A359,'מכרז- רפרנס מלא'!$A$4:$J$561,8,0)</f>
        <v>0</v>
      </c>
      <c r="H359" s="57" t="str">
        <f>VLOOKUP(A359,'מכרז- רפרנס מלא'!$A$4:$J$561,9,0)</f>
        <v>יח'</v>
      </c>
      <c r="I359" s="150">
        <f>VLOOKUP(A359,'מכרז- רפרנס מלא'!$A$4:$J$561,5,0)</f>
        <v>1.25E-3</v>
      </c>
      <c r="J359" s="297"/>
      <c r="K359" s="243"/>
      <c r="L359" s="244"/>
    </row>
    <row r="360" spans="1:12" ht="57" x14ac:dyDescent="0.2">
      <c r="A360" s="236">
        <v>358</v>
      </c>
      <c r="B360" s="95" t="str">
        <f>VLOOKUP(A360,'מכרז- רפרנס מלא'!$A$4:$J$561,2,0)</f>
        <v>מכשור משרדי ואביזרי שולחן</v>
      </c>
      <c r="C360" s="95" t="str">
        <f>VLOOKUP(A360,'מכרז- רפרנס מלא'!$A$4:$J$561,3,0)</f>
        <v>שונות</v>
      </c>
      <c r="D360" s="57" t="str">
        <f>VLOOKUP(A360,'מכרז- רפרנס מלא'!$A$4:$J$561,4,0)</f>
        <v>מכונות כריכה וחיתוך</v>
      </c>
      <c r="E360" s="57" t="str">
        <f>VLOOKUP(A360,'מכרז- רפרנס מלא'!$A$4:$J$561,6,0)</f>
        <v>מכונת כריכה ספירלה ידנית</v>
      </c>
      <c r="F360" s="57" t="str">
        <f>VLOOKUP(A360,'מכרז- רפרנס מלא'!$A$4:$J$561,7,0)</f>
        <v>מכונה ידנית לכריכת חוברות באמצעות ספירלות, עם או בלי בורר שוליים, גוף מכונה מברזל. עד 450 דף, ניקוב 25 דף עם שתי ידיות</v>
      </c>
      <c r="G360" s="57">
        <f>VLOOKUP(A360,'מכרז- רפרנס מלא'!$A$4:$J$561,8,0)</f>
        <v>0</v>
      </c>
      <c r="H360" s="57" t="str">
        <f>VLOOKUP(A360,'מכרז- רפרנס מלא'!$A$4:$J$561,9,0)</f>
        <v>יח'</v>
      </c>
      <c r="I360" s="150">
        <f>VLOOKUP(A360,'מכרז- רפרנס מלא'!$A$4:$J$561,5,0)</f>
        <v>1.25E-3</v>
      </c>
      <c r="J360" s="297"/>
      <c r="K360" s="243"/>
      <c r="L360" s="244"/>
    </row>
    <row r="361" spans="1:12" ht="85.5" x14ac:dyDescent="0.2">
      <c r="A361" s="236">
        <v>359</v>
      </c>
      <c r="B361" s="95" t="str">
        <f>VLOOKUP(A361,'מכרז- רפרנס מלא'!$A$4:$J$561,2,0)</f>
        <v>מכשור משרדי ואביזרי שולחן</v>
      </c>
      <c r="C361" s="95" t="str">
        <f>VLOOKUP(A361,'מכרז- רפרנס מלא'!$A$4:$J$561,3,0)</f>
        <v>שונות</v>
      </c>
      <c r="D361" s="57" t="str">
        <f>VLOOKUP(A361,'מכרז- רפרנס מלא'!$A$4:$J$561,4,0)</f>
        <v>מכונות כריכה וחיתוך</v>
      </c>
      <c r="E361" s="57" t="str">
        <f>VLOOKUP(A361,'מכרז- רפרנס מלא'!$A$4:$J$561,6,0)</f>
        <v>מכשיר למינציה  למידה - A4</v>
      </c>
      <c r="F361" s="57" t="str">
        <f>VLOOKUP(A361,'מכרז- רפרנס מלא'!$A$4:$J$561,7,0)</f>
        <v>מכשיר למינציה חמה קרה ללא מוליך לציפוי תעודות ומסמכים גודל מקסימלי לציפוי 320  מ"מ, עם בורר טמפרטורה, עם מנגנון לחילוץ מארזים תקועים, עם גוף חימום נסתר ועם 2 גלגלים קדמיים ושתי גלגלים אחוריים, עמידה בתקן CE</v>
      </c>
      <c r="G361" s="57">
        <f>VLOOKUP(A361,'מכרז- רפרנס מלא'!$A$4:$J$561,8,0)</f>
        <v>0</v>
      </c>
      <c r="H361" s="57" t="str">
        <f>VLOOKUP(A361,'מכרז- רפרנס מלא'!$A$4:$J$561,9,0)</f>
        <v>יח'</v>
      </c>
      <c r="I361" s="150">
        <f>VLOOKUP(A361,'מכרז- רפרנס מלא'!$A$4:$J$561,5,0)</f>
        <v>1.25E-3</v>
      </c>
      <c r="J361" s="297"/>
      <c r="K361" s="243"/>
      <c r="L361" s="244"/>
    </row>
    <row r="362" spans="1:12" ht="85.5" x14ac:dyDescent="0.2">
      <c r="A362" s="236">
        <v>360</v>
      </c>
      <c r="B362" s="95" t="str">
        <f>VLOOKUP(A362,'מכרז- רפרנס מלא'!$A$4:$J$561,2,0)</f>
        <v>מכשור משרדי ואביזרי שולחן</v>
      </c>
      <c r="C362" s="95" t="str">
        <f>VLOOKUP(A362,'מכרז- רפרנס מלא'!$A$4:$J$561,3,0)</f>
        <v>שונות</v>
      </c>
      <c r="D362" s="57" t="str">
        <f>VLOOKUP(A362,'מכרז- רפרנס מלא'!$A$4:$J$561,4,0)</f>
        <v>מכונות כריכה וחיתוך</v>
      </c>
      <c r="E362" s="57" t="str">
        <f>VLOOKUP(A362,'מכרז- רפרנס מלא'!$A$4:$J$561,6,0)</f>
        <v>מכשיר למינציה למידה - A3</v>
      </c>
      <c r="F362" s="57" t="str">
        <f>VLOOKUP(A362,'מכרז- רפרנס מלא'!$A$4:$J$561,7,0)</f>
        <v>מכשיר למינציה חמה קרה ללא מוליך לציפוי תעודות ומסמכים גודל מקסימלי לציפוי 3 A עם בורר טמפרטורה, עם מנגנון לחילוץ מארזים תקועים, עם גוף חימום נסתר ועם 2 גלגלים קדמיים ושתי גלגלים אחוריים, עמידה בתקן CE</v>
      </c>
      <c r="G362" s="57">
        <f>VLOOKUP(A362,'מכרז- רפרנס מלא'!$A$4:$J$561,8,0)</f>
        <v>0</v>
      </c>
      <c r="H362" s="57" t="str">
        <f>VLOOKUP(A362,'מכרז- רפרנס מלא'!$A$4:$J$561,9,0)</f>
        <v>יח'</v>
      </c>
      <c r="I362" s="150">
        <f>VLOOKUP(A362,'מכרז- רפרנס מלא'!$A$4:$J$561,5,0)</f>
        <v>1.25E-3</v>
      </c>
      <c r="J362" s="297"/>
      <c r="K362" s="243"/>
      <c r="L362" s="244"/>
    </row>
    <row r="363" spans="1:12" ht="99.75" x14ac:dyDescent="0.2">
      <c r="A363" s="236">
        <v>361</v>
      </c>
      <c r="B363" s="95" t="str">
        <f>VLOOKUP(A363,'מכרז- רפרנס מלא'!$A$4:$J$561,2,0)</f>
        <v>מכשור משרדי ואביזרי שולחן</v>
      </c>
      <c r="C363" s="95" t="str">
        <f>VLOOKUP(A363,'מכרז- רפרנס מלא'!$A$4:$J$561,3,0)</f>
        <v>שונות</v>
      </c>
      <c r="D363" s="57" t="str">
        <f>VLOOKUP(A363,'מכרז- רפרנס מלא'!$A$4:$J$561,4,0)</f>
        <v>מכונות כריכה וחיתוך</v>
      </c>
      <c r="E363" s="57" t="str">
        <f>VLOOKUP(A363,'מכרז- רפרנס מלא'!$A$4:$J$561,6,0)</f>
        <v>מכונת למינציה  A3</v>
      </c>
      <c r="F363" s="57" t="str">
        <f>VLOOKUP(A363,'מכרז- רפרנס מלא'!$A$4:$J$561,7,0)</f>
        <v>מכונת למינציה  A3 מכונת למינציה  A3 – מכשיר למינציה חמה קרה ללא מוליך לציפוי תעודות ומסמכים גודל מקסימלי A3  עם בורר טמפרטורה , עם מנגנון לחילוץ מארזים תקועים , גוף חימום נסתר, בעל 2 גלגלים קדמיים ושתי גלגלים אחוריים, עומד בתקן CE.</v>
      </c>
      <c r="G363" s="57">
        <f>VLOOKUP(A363,'מכרז- רפרנס מלא'!$A$4:$J$561,8,0)</f>
        <v>0</v>
      </c>
      <c r="H363" s="57" t="str">
        <f>VLOOKUP(A363,'מכרז- רפרנס מלא'!$A$4:$J$561,9,0)</f>
        <v>יח'</v>
      </c>
      <c r="I363" s="150">
        <f>VLOOKUP(A363,'מכרז- רפרנס מלא'!$A$4:$J$561,5,0)</f>
        <v>1.25E-3</v>
      </c>
      <c r="J363" s="297"/>
      <c r="K363" s="243"/>
      <c r="L363" s="244"/>
    </row>
    <row r="364" spans="1:12" ht="57" x14ac:dyDescent="0.2">
      <c r="A364" s="236">
        <v>362</v>
      </c>
      <c r="B364" s="95" t="str">
        <f>VLOOKUP(A364,'מכרז- רפרנס מלא'!$A$4:$J$561,2,0)</f>
        <v>מכשור משרדי ואביזרי שולחן</v>
      </c>
      <c r="C364" s="95" t="str">
        <f>VLOOKUP(A364,'מכרז- רפרנס מלא'!$A$4:$J$561,3,0)</f>
        <v>שונות</v>
      </c>
      <c r="D364" s="57" t="str">
        <f>VLOOKUP(A364,'מכרז- רפרנס מלא'!$A$4:$J$561,4,0)</f>
        <v>מכונות כריכה וחיתוך</v>
      </c>
      <c r="E364" s="57" t="str">
        <f>VLOOKUP(A364,'מכרז- רפרנס מלא'!$A$4:$J$561,6,0)</f>
        <v>גליוטינה למידה A4 כושר חיתוך עד 5 דף</v>
      </c>
      <c r="F364" s="57" t="str">
        <f>VLOOKUP(A364,'מכרז- רפרנס מלא'!$A$4:$J$561,7,0)</f>
        <v>גיליוטינה לחיתוך עד 5 דפים אורך חיתוך 33 ס"מ, עם אפשרות להחלפת סכין החיתוך, עם משטח עבודה ממתכת ועם סימון מידות ע"ג משטח העבודה</v>
      </c>
      <c r="G364" s="57">
        <f>VLOOKUP(A364,'מכרז- רפרנס מלא'!$A$4:$J$561,8,0)</f>
        <v>0</v>
      </c>
      <c r="H364" s="57" t="str">
        <f>VLOOKUP(A364,'מכרז- רפרנס מלא'!$A$4:$J$561,9,0)</f>
        <v>יח'</v>
      </c>
      <c r="I364" s="150">
        <f>VLOOKUP(A364,'מכרז- רפרנס מלא'!$A$4:$J$561,5,0)</f>
        <v>1.25E-3</v>
      </c>
      <c r="J364" s="297"/>
      <c r="K364" s="243"/>
      <c r="L364" s="244"/>
    </row>
    <row r="365" spans="1:12" ht="57" x14ac:dyDescent="0.2">
      <c r="A365" s="236">
        <v>363</v>
      </c>
      <c r="B365" s="95" t="str">
        <f>VLOOKUP(A365,'מכרז- רפרנס מלא'!$A$4:$J$561,2,0)</f>
        <v>מכשור משרדי ואביזרי שולחן</v>
      </c>
      <c r="C365" s="95" t="str">
        <f>VLOOKUP(A365,'מכרז- רפרנס מלא'!$A$4:$J$561,3,0)</f>
        <v>שונות</v>
      </c>
      <c r="D365" s="57" t="str">
        <f>VLOOKUP(A365,'מכרז- רפרנס מלא'!$A$4:$J$561,4,0)</f>
        <v>מכונות כריכה וחיתוך</v>
      </c>
      <c r="E365" s="57" t="str">
        <f>VLOOKUP(A365,'מכרז- רפרנס מלא'!$A$4:$J$561,6,0)</f>
        <v>גליוטינה למידה A4 כושר חיתוך עד 25 דף</v>
      </c>
      <c r="F365" s="57" t="str">
        <f>VLOOKUP(A365,'מכרז- רפרנס מלא'!$A$4:$J$561,7,0)</f>
        <v>גיליוטינה לחיתוך עד 25 דפים אורך חיתוך 36 ס"מ, עם אפשרות להחלפת סכין החיתוך, עם משטח עבודה ממתכת ועם סימון מידות ע"ג משטח העבודה</v>
      </c>
      <c r="G365" s="57">
        <f>VLOOKUP(A365,'מכרז- רפרנס מלא'!$A$4:$J$561,8,0)</f>
        <v>0</v>
      </c>
      <c r="H365" s="57" t="str">
        <f>VLOOKUP(A365,'מכרז- רפרנס מלא'!$A$4:$J$561,9,0)</f>
        <v>יח'</v>
      </c>
      <c r="I365" s="150">
        <f>VLOOKUP(A365,'מכרז- רפרנס מלא'!$A$4:$J$561,5,0)</f>
        <v>1.25E-3</v>
      </c>
      <c r="J365" s="297"/>
      <c r="K365" s="243"/>
      <c r="L365" s="244"/>
    </row>
    <row r="366" spans="1:12" ht="71.25" x14ac:dyDescent="0.2">
      <c r="A366" s="236">
        <v>364</v>
      </c>
      <c r="B366" s="95" t="str">
        <f>VLOOKUP(A366,'מכרז- רפרנס מלא'!$A$4:$J$561,2,0)</f>
        <v>מכשור משרדי ואביזרי שולחן</v>
      </c>
      <c r="C366" s="95" t="str">
        <f>VLOOKUP(A366,'מכרז- רפרנס מלא'!$A$4:$J$561,3,0)</f>
        <v>שונות</v>
      </c>
      <c r="D366" s="57" t="str">
        <f>VLOOKUP(A366,'מכרז- רפרנס מלא'!$A$4:$J$561,4,0)</f>
        <v>מכונות כריכה וחיתוך</v>
      </c>
      <c r="E366" s="57" t="str">
        <f>VLOOKUP(A366,'מכרז- רפרנס מלא'!$A$4:$J$561,6,0)</f>
        <v xml:space="preserve"> גליוטינה למידה A3  כושר חיתוך עד 40 דף</v>
      </c>
      <c r="F366" s="57" t="str">
        <f>VLOOKUP(A366,'מכרז- רפרנס מלא'!$A$4:$J$561,7,0)</f>
        <v>גיליוטינה לחיתוך עד 40 דפים אורך חיתוך 39 ס"מ, עם אפשרות להחלפת סכין החיתוך, עם משטח עבודה ממתכת ועם סימון מידות ע"ג משטח העבודה ועם מגן בטיחות מסוג עומד</v>
      </c>
      <c r="G366" s="57">
        <f>VLOOKUP(A366,'מכרז- רפרנס מלא'!$A$4:$J$561,8,0)</f>
        <v>0</v>
      </c>
      <c r="H366" s="57" t="str">
        <f>VLOOKUP(A366,'מכרז- רפרנס מלא'!$A$4:$J$561,9,0)</f>
        <v>יח'</v>
      </c>
      <c r="I366" s="150">
        <f>VLOOKUP(A366,'מכרז- רפרנס מלא'!$A$4:$J$561,5,0)</f>
        <v>1.25E-3</v>
      </c>
      <c r="J366" s="297"/>
      <c r="K366" s="243"/>
      <c r="L366" s="244"/>
    </row>
    <row r="367" spans="1:12" ht="42.75" x14ac:dyDescent="0.2">
      <c r="A367" s="236">
        <v>365</v>
      </c>
      <c r="B367" s="95" t="str">
        <f>VLOOKUP(A367,'מכרז- רפרנס מלא'!$A$4:$J$561,2,0)</f>
        <v>מכשור משרדי ואביזרי שולחן</v>
      </c>
      <c r="C367" s="95" t="str">
        <f>VLOOKUP(A367,'מכרז- רפרנס מלא'!$A$4:$J$561,3,0)</f>
        <v>שונות</v>
      </c>
      <c r="D367" s="57" t="str">
        <f>VLOOKUP(A367,'מכרז- רפרנס מלא'!$A$4:$J$561,4,0)</f>
        <v>מסגרות לתמונות</v>
      </c>
      <c r="E367" s="57" t="str">
        <f>VLOOKUP(A367,'מכרז- רפרנס מלא'!$A$4:$J$561,6,0)</f>
        <v>מסגרת עץ לתמונות 18*13, כולל זכוכית מקדמית</v>
      </c>
      <c r="F367" s="57" t="str">
        <f>VLOOKUP(A367,'מכרז- רפרנס מלא'!$A$4:$J$561,7,0)</f>
        <v>מסגרת עץ לתמונות 18*13, כולל זכוכית מקדמית</v>
      </c>
      <c r="G367" s="57">
        <f>VLOOKUP(A367,'מכרז- רפרנס מלא'!$A$4:$J$561,8,0)</f>
        <v>0</v>
      </c>
      <c r="H367" s="57" t="str">
        <f>VLOOKUP(A367,'מכרז- רפרנס מלא'!$A$4:$J$561,9,0)</f>
        <v>יח'</v>
      </c>
      <c r="I367" s="150">
        <f>VLOOKUP(A367,'מכרז- רפרנס מלא'!$A$4:$J$561,5,0)</f>
        <v>1.4428571428571429E-3</v>
      </c>
      <c r="J367" s="297"/>
      <c r="K367" s="243"/>
      <c r="L367" s="244"/>
    </row>
    <row r="368" spans="1:12" ht="42.75" x14ac:dyDescent="0.2">
      <c r="A368" s="236">
        <v>366</v>
      </c>
      <c r="B368" s="95" t="str">
        <f>VLOOKUP(A368,'מכרז- רפרנס מלא'!$A$4:$J$561,2,0)</f>
        <v>מכשור משרדי ואביזרי שולחן</v>
      </c>
      <c r="C368" s="95" t="str">
        <f>VLOOKUP(A368,'מכרז- רפרנס מלא'!$A$4:$J$561,3,0)</f>
        <v>שונות</v>
      </c>
      <c r="D368" s="57" t="str">
        <f>VLOOKUP(A368,'מכרז- רפרנס מלא'!$A$4:$J$561,4,0)</f>
        <v>מסגרות לתמונות</v>
      </c>
      <c r="E368" s="57" t="str">
        <f>VLOOKUP(A368,'מכרז- רפרנס מלא'!$A$4:$J$561,6,0)</f>
        <v>מסגרת עץ לתמונות 25*20, כולל זכוכית מקדמית</v>
      </c>
      <c r="F368" s="57" t="str">
        <f>VLOOKUP(A368,'מכרז- רפרנס מלא'!$A$4:$J$561,7,0)</f>
        <v>מסגרת עץ לתמונות 25*20, כולל זכוכית מקדמית</v>
      </c>
      <c r="G368" s="57">
        <f>VLOOKUP(A368,'מכרז- רפרנס מלא'!$A$4:$J$561,8,0)</f>
        <v>0</v>
      </c>
      <c r="H368" s="57" t="str">
        <f>VLOOKUP(A368,'מכרז- רפרנס מלא'!$A$4:$J$561,9,0)</f>
        <v>יח'</v>
      </c>
      <c r="I368" s="150">
        <f>VLOOKUP(A368,'מכרז- רפרנס מלא'!$A$4:$J$561,5,0)</f>
        <v>1.4428571428571429E-3</v>
      </c>
      <c r="J368" s="297"/>
      <c r="K368" s="243"/>
      <c r="L368" s="244"/>
    </row>
    <row r="369" spans="1:12" ht="42.75" x14ac:dyDescent="0.2">
      <c r="A369" s="236">
        <v>367</v>
      </c>
      <c r="B369" s="95" t="str">
        <f>VLOOKUP(A369,'מכרז- רפרנס מלא'!$A$4:$J$561,2,0)</f>
        <v>מכשור משרדי ואביזרי שולחן</v>
      </c>
      <c r="C369" s="95" t="str">
        <f>VLOOKUP(A369,'מכרז- רפרנס מלא'!$A$4:$J$561,3,0)</f>
        <v>שונות</v>
      </c>
      <c r="D369" s="57" t="str">
        <f>VLOOKUP(A369,'מכרז- רפרנס מלא'!$A$4:$J$561,4,0)</f>
        <v>מסגרות לתמונות</v>
      </c>
      <c r="E369" s="57" t="str">
        <f>VLOOKUP(A369,'מכרז- רפרנס מלא'!$A$4:$J$561,6,0)</f>
        <v>מסגרת עץ לתמונות 28*20, כולל זכוכית מקדמית</v>
      </c>
      <c r="F369" s="57" t="str">
        <f>VLOOKUP(A369,'מכרז- רפרנס מלא'!$A$4:$J$561,7,0)</f>
        <v>מסגרת עץ לתמונות 28*20, כולל זכוכית מקדמית</v>
      </c>
      <c r="G369" s="57">
        <f>VLOOKUP(A369,'מכרז- רפרנס מלא'!$A$4:$J$561,8,0)</f>
        <v>0</v>
      </c>
      <c r="H369" s="57" t="str">
        <f>VLOOKUP(A369,'מכרז- רפרנס מלא'!$A$4:$J$561,9,0)</f>
        <v>יח'</v>
      </c>
      <c r="I369" s="150">
        <f>VLOOKUP(A369,'מכרז- רפרנס מלא'!$A$4:$J$561,5,0)</f>
        <v>1.4428571428571429E-3</v>
      </c>
      <c r="J369" s="297"/>
      <c r="K369" s="243"/>
      <c r="L369" s="244"/>
    </row>
    <row r="370" spans="1:12" ht="42.75" x14ac:dyDescent="0.2">
      <c r="A370" s="236">
        <v>368</v>
      </c>
      <c r="B370" s="95" t="str">
        <f>VLOOKUP(A370,'מכרז- רפרנס מלא'!$A$4:$J$561,2,0)</f>
        <v>מכשור משרדי ואביזרי שולחן</v>
      </c>
      <c r="C370" s="95" t="str">
        <f>VLOOKUP(A370,'מכרז- רפרנס מלא'!$A$4:$J$561,3,0)</f>
        <v>שונות</v>
      </c>
      <c r="D370" s="57" t="str">
        <f>VLOOKUP(A370,'מכרז- רפרנס מלא'!$A$4:$J$561,4,0)</f>
        <v>מסגרות לתמונות</v>
      </c>
      <c r="E370" s="57" t="str">
        <f>VLOOKUP(A370,'מכרז- רפרנס מלא'!$A$4:$J$561,6,0)</f>
        <v>מסגרת עץ לתמונות 30*20, כולל זכוכית מקדמית</v>
      </c>
      <c r="F370" s="57" t="str">
        <f>VLOOKUP(A370,'מכרז- רפרנס מלא'!$A$4:$J$561,7,0)</f>
        <v>מסגרת עץ לתמונות 30*20, כולל זכוכית מקדמית</v>
      </c>
      <c r="G370" s="57">
        <f>VLOOKUP(A370,'מכרז- רפרנס מלא'!$A$4:$J$561,8,0)</f>
        <v>0</v>
      </c>
      <c r="H370" s="57" t="str">
        <f>VLOOKUP(A370,'מכרז- רפרנס מלא'!$A$4:$J$561,9,0)</f>
        <v>יח'</v>
      </c>
      <c r="I370" s="150">
        <f>VLOOKUP(A370,'מכרז- רפרנס מלא'!$A$4:$J$561,5,0)</f>
        <v>1.4428571428571429E-3</v>
      </c>
      <c r="J370" s="297"/>
      <c r="K370" s="243"/>
      <c r="L370" s="244"/>
    </row>
    <row r="371" spans="1:12" ht="42.75" x14ac:dyDescent="0.2">
      <c r="A371" s="236">
        <v>369</v>
      </c>
      <c r="B371" s="95" t="str">
        <f>VLOOKUP(A371,'מכרז- רפרנס מלא'!$A$4:$J$561,2,0)</f>
        <v>מכשור משרדי ואביזרי שולחן</v>
      </c>
      <c r="C371" s="95" t="str">
        <f>VLOOKUP(A371,'מכרז- רפרנס מלא'!$A$4:$J$561,3,0)</f>
        <v>שונות</v>
      </c>
      <c r="D371" s="57" t="str">
        <f>VLOOKUP(A371,'מכרז- רפרנס מלא'!$A$4:$J$561,4,0)</f>
        <v>מסגרות לתמונות</v>
      </c>
      <c r="E371" s="57" t="str">
        <f>VLOOKUP(A371,'מכרז- רפרנס מלא'!$A$4:$J$561,6,0)</f>
        <v>מסגרת עץ לתמונות 30*24, כולל זכוכית מקדמית</v>
      </c>
      <c r="F371" s="57" t="str">
        <f>VLOOKUP(A371,'מכרז- רפרנס מלא'!$A$4:$J$561,7,0)</f>
        <v>מסגרת עץ לתמונות 30*24, כולל זכוכית מקדמית</v>
      </c>
      <c r="G371" s="57">
        <f>VLOOKUP(A371,'מכרז- רפרנס מלא'!$A$4:$J$561,8,0)</f>
        <v>0</v>
      </c>
      <c r="H371" s="57" t="str">
        <f>VLOOKUP(A371,'מכרז- רפרנס מלא'!$A$4:$J$561,9,0)</f>
        <v>יח'</v>
      </c>
      <c r="I371" s="150">
        <f>VLOOKUP(A371,'מכרז- רפרנס מלא'!$A$4:$J$561,5,0)</f>
        <v>1.4428571428571429E-3</v>
      </c>
      <c r="J371" s="297"/>
      <c r="K371" s="243"/>
      <c r="L371" s="244"/>
    </row>
    <row r="372" spans="1:12" ht="42.75" x14ac:dyDescent="0.2">
      <c r="A372" s="236">
        <v>370</v>
      </c>
      <c r="B372" s="95" t="str">
        <f>VLOOKUP(A372,'מכרז- רפרנס מלא'!$A$4:$J$561,2,0)</f>
        <v>מכשור משרדי ואביזרי שולחן</v>
      </c>
      <c r="C372" s="95" t="str">
        <f>VLOOKUP(A372,'מכרז- רפרנס מלא'!$A$4:$J$561,3,0)</f>
        <v>שונות</v>
      </c>
      <c r="D372" s="57" t="str">
        <f>VLOOKUP(A372,'מכרז- רפרנס מלא'!$A$4:$J$561,4,0)</f>
        <v>מסגרות לתמונות</v>
      </c>
      <c r="E372" s="57" t="str">
        <f>VLOOKUP(A372,'מכרז- רפרנס מלא'!$A$4:$J$561,6,0)</f>
        <v>תמונת נשיא המדינה בגודל1/8 גיליון</v>
      </c>
      <c r="F372" s="57" t="str">
        <f>VLOOKUP(A372,'מכרז- רפרנס מלא'!$A$4:$J$561,7,0)</f>
        <v>תמונת נשיא המדינה בגודל1/8 גיליון</v>
      </c>
      <c r="G372" s="57">
        <f>VLOOKUP(A372,'מכרז- רפרנס מלא'!$A$4:$J$561,8,0)</f>
        <v>0</v>
      </c>
      <c r="H372" s="57" t="str">
        <f>VLOOKUP(A372,'מכרז- רפרנס מלא'!$A$4:$J$561,9,0)</f>
        <v>יח'</v>
      </c>
      <c r="I372" s="150">
        <f>VLOOKUP(A372,'מכרז- רפרנס מלא'!$A$4:$J$561,5,0)</f>
        <v>1.4428571428571429E-3</v>
      </c>
      <c r="J372" s="297"/>
      <c r="K372" s="243"/>
      <c r="L372" s="244"/>
    </row>
    <row r="373" spans="1:12" ht="42.75" x14ac:dyDescent="0.2">
      <c r="A373" s="236">
        <v>371</v>
      </c>
      <c r="B373" s="95" t="str">
        <f>VLOOKUP(A373,'מכרז- רפרנס מלא'!$A$4:$J$561,2,0)</f>
        <v>מכשור משרדי ואביזרי שולחן</v>
      </c>
      <c r="C373" s="95" t="str">
        <f>VLOOKUP(A373,'מכרז- רפרנס מלא'!$A$4:$J$561,3,0)</f>
        <v>שונות</v>
      </c>
      <c r="D373" s="57" t="str">
        <f>VLOOKUP(A373,'מכרז- רפרנס מלא'!$A$4:$J$561,4,0)</f>
        <v>מסגרות לתמונות</v>
      </c>
      <c r="E373" s="57" t="str">
        <f>VLOOKUP(A373,'מכרז- רפרנס מלא'!$A$4:$J$561,6,0)</f>
        <v>תמונת רוה"מ בגודל1/8 גיליון</v>
      </c>
      <c r="F373" s="57" t="str">
        <f>VLOOKUP(A373,'מכרז- רפרנס מלא'!$A$4:$J$561,7,0)</f>
        <v>תמונת רוה"מ בגודל1/8 גיליון</v>
      </c>
      <c r="G373" s="57">
        <f>VLOOKUP(A373,'מכרז- רפרנס מלא'!$A$4:$J$561,8,0)</f>
        <v>0</v>
      </c>
      <c r="H373" s="57" t="str">
        <f>VLOOKUP(A373,'מכרז- רפרנס מלא'!$A$4:$J$561,9,0)</f>
        <v>יח'</v>
      </c>
      <c r="I373" s="150">
        <f>VLOOKUP(A373,'מכרז- רפרנס מלא'!$A$4:$J$561,5,0)</f>
        <v>1.4428571428571429E-3</v>
      </c>
      <c r="J373" s="297"/>
      <c r="K373" s="243"/>
      <c r="L373" s="244"/>
    </row>
    <row r="374" spans="1:12" ht="42.75" x14ac:dyDescent="0.2">
      <c r="A374" s="236">
        <v>372</v>
      </c>
      <c r="B374" s="95" t="str">
        <f>VLOOKUP(A374,'מכרז- רפרנס מלא'!$A$4:$J$561,2,0)</f>
        <v>מכשור משרדי ואביזרי שולחן</v>
      </c>
      <c r="C374" s="95" t="str">
        <f>VLOOKUP(A374,'מכרז- רפרנס מלא'!$A$4:$J$561,3,0)</f>
        <v>שונות</v>
      </c>
      <c r="D374" s="57" t="str">
        <f>VLOOKUP(A374,'מכרז- רפרנס מלא'!$A$4:$J$561,4,0)</f>
        <v>מעמדי אחסון לשולחן</v>
      </c>
      <c r="E374" s="57" t="str">
        <f>VLOOKUP(A374,'מכרז- רפרנס מלא'!$A$4:$J$561,6,0)</f>
        <v>כוס רשת מתכתית עגולה לעטים</v>
      </c>
      <c r="F374" s="57" t="str">
        <f>VLOOKUP(A374,'מכרז- רפרנס מלא'!$A$4:$J$561,7,0)</f>
        <v>כוס רשת ממתכת שחורה בגדלים שונים להחזקת עטים פתח עם מגנט המאפשר שליפה נוחה של הסיכות אחת אחת</v>
      </c>
      <c r="G374" s="57">
        <f>VLOOKUP(A374,'מכרז- רפרנס מלא'!$A$4:$J$561,8,0)</f>
        <v>0</v>
      </c>
      <c r="H374" s="57" t="str">
        <f>VLOOKUP(A374,'מכרז- רפרנס מלא'!$A$4:$J$561,9,0)</f>
        <v>יח'</v>
      </c>
      <c r="I374" s="150">
        <f>VLOOKUP(A374,'מכרז- רפרנס מלא'!$A$4:$J$561,5,0)</f>
        <v>4.8181818181818184E-4</v>
      </c>
      <c r="J374" s="297"/>
      <c r="K374" s="243"/>
      <c r="L374" s="244"/>
    </row>
    <row r="375" spans="1:12" ht="42.75" x14ac:dyDescent="0.2">
      <c r="A375" s="236">
        <v>373</v>
      </c>
      <c r="B375" s="95" t="str">
        <f>VLOOKUP(A375,'מכרז- רפרנס מלא'!$A$4:$J$561,2,0)</f>
        <v>מכשור משרדי ואביזרי שולחן</v>
      </c>
      <c r="C375" s="95" t="str">
        <f>VLOOKUP(A375,'מכרז- רפרנס מלא'!$A$4:$J$561,3,0)</f>
        <v>שונות</v>
      </c>
      <c r="D375" s="57" t="str">
        <f>VLOOKUP(A375,'מכרז- רפרנס מלא'!$A$4:$J$561,4,0)</f>
        <v>מעמדי אחסון לשולחן</v>
      </c>
      <c r="E375" s="57" t="str">
        <f>VLOOKUP(A375,'מכרז- רפרנס מלא'!$A$4:$J$561,6,0)</f>
        <v xml:space="preserve">מעמדרשת מתכתית לכרטיסי ביקור   </v>
      </c>
      <c r="F375" s="57" t="str">
        <f>VLOOKUP(A375,'מכרז- רפרנס מלא'!$A$4:$J$561,7,0)</f>
        <v>מעמד רשת מתכת שחורה המיועד להחזקת כרטיסי ביקור</v>
      </c>
      <c r="G375" s="57">
        <f>VLOOKUP(A375,'מכרז- רפרנס מלא'!$A$4:$J$561,8,0)</f>
        <v>0</v>
      </c>
      <c r="H375" s="57" t="str">
        <f>VLOOKUP(A375,'מכרז- רפרנס מלא'!$A$4:$J$561,9,0)</f>
        <v>יח'</v>
      </c>
      <c r="I375" s="150">
        <f>VLOOKUP(A375,'מכרז- רפרנס מלא'!$A$4:$J$561,5,0)</f>
        <v>4.8181818181818184E-4</v>
      </c>
      <c r="J375" s="297"/>
      <c r="K375" s="243"/>
      <c r="L375" s="244"/>
    </row>
    <row r="376" spans="1:12" ht="42.75" x14ac:dyDescent="0.2">
      <c r="A376" s="236">
        <v>374</v>
      </c>
      <c r="B376" s="95" t="str">
        <f>VLOOKUP(A376,'מכרז- רפרנס מלא'!$A$4:$J$561,2,0)</f>
        <v>מכשור משרדי ואביזרי שולחן</v>
      </c>
      <c r="C376" s="95" t="str">
        <f>VLOOKUP(A376,'מכרז- רפרנס מלא'!$A$4:$J$561,3,0)</f>
        <v>שונות</v>
      </c>
      <c r="D376" s="57" t="str">
        <f>VLOOKUP(A376,'מכרז- רפרנס מלא'!$A$4:$J$561,4,0)</f>
        <v>מעמדי אחסון לשולחן</v>
      </c>
      <c r="E376" s="57" t="str">
        <f>VLOOKUP(A376,'מכרז- רפרנס מלא'!$A$4:$J$561,6,0)</f>
        <v xml:space="preserve">מעמדרשת מתכתית שלוש תאים, למעטפות   </v>
      </c>
      <c r="F376" s="57" t="str">
        <f>VLOOKUP(A376,'מכרז- רפרנס מלא'!$A$4:$J$561,7,0)</f>
        <v xml:space="preserve">מעמד רשת ממתכת שחורה מיועד להחזקת מעטפות, שלוש תאים </v>
      </c>
      <c r="G376" s="57">
        <f>VLOOKUP(A376,'מכרז- רפרנס מלא'!$A$4:$J$561,8,0)</f>
        <v>0</v>
      </c>
      <c r="H376" s="57" t="str">
        <f>VLOOKUP(A376,'מכרז- רפרנס מלא'!$A$4:$J$561,9,0)</f>
        <v>יח'</v>
      </c>
      <c r="I376" s="150">
        <f>VLOOKUP(A376,'מכרז- רפרנס מלא'!$A$4:$J$561,5,0)</f>
        <v>4.8181818181818184E-4</v>
      </c>
      <c r="J376" s="297"/>
      <c r="K376" s="243"/>
      <c r="L376" s="244"/>
    </row>
    <row r="377" spans="1:12" ht="42.75" x14ac:dyDescent="0.2">
      <c r="A377" s="236">
        <v>375</v>
      </c>
      <c r="B377" s="95" t="str">
        <f>VLOOKUP(A377,'מכרז- רפרנס מלא'!$A$4:$J$561,2,0)</f>
        <v>מכשור משרדי ואביזרי שולחן</v>
      </c>
      <c r="C377" s="95" t="str">
        <f>VLOOKUP(A377,'מכרז- רפרנס מלא'!$A$4:$J$561,3,0)</f>
        <v>שונות</v>
      </c>
      <c r="D377" s="57" t="str">
        <f>VLOOKUP(A377,'מכרז- רפרנס מלא'!$A$4:$J$561,4,0)</f>
        <v>מעמדי אחסון לשולחן</v>
      </c>
      <c r="E377" s="57" t="str">
        <f>VLOOKUP(A377,'מכרז- רפרנס מלא'!$A$4:$J$561,6,0)</f>
        <v xml:space="preserve">מעמד רשת מתכתית  משולב למעטפות ועטים  </v>
      </c>
      <c r="F377" s="57" t="str">
        <f>VLOOKUP(A377,'מכרז- רפרנס מלא'!$A$4:$J$561,7,0)</f>
        <v>מעמד רשת ממתכת שחורה, משולב, מיועד להחזקת מעטפות ועטים</v>
      </c>
      <c r="G377" s="57">
        <f>VLOOKUP(A377,'מכרז- רפרנס מלא'!$A$4:$J$561,8,0)</f>
        <v>0</v>
      </c>
      <c r="H377" s="57" t="str">
        <f>VLOOKUP(A377,'מכרז- רפרנס מלא'!$A$4:$J$561,9,0)</f>
        <v>יח'</v>
      </c>
      <c r="I377" s="150">
        <f>VLOOKUP(A377,'מכרז- רפרנס מלא'!$A$4:$J$561,5,0)</f>
        <v>4.8181818181818184E-4</v>
      </c>
      <c r="J377" s="297"/>
      <c r="K377" s="243"/>
      <c r="L377" s="244"/>
    </row>
    <row r="378" spans="1:12" ht="42.75" x14ac:dyDescent="0.2">
      <c r="A378" s="236">
        <v>376</v>
      </c>
      <c r="B378" s="95" t="str">
        <f>VLOOKUP(A378,'מכרז- רפרנס מלא'!$A$4:$J$561,2,0)</f>
        <v>מכשור משרדי ואביזרי שולחן</v>
      </c>
      <c r="C378" s="95" t="str">
        <f>VLOOKUP(A378,'מכרז- רפרנס מלא'!$A$4:$J$561,3,0)</f>
        <v>שונות</v>
      </c>
      <c r="D378" s="57" t="str">
        <f>VLOOKUP(A378,'מכרז- רפרנס מלא'!$A$4:$J$561,4,0)</f>
        <v>מעמדי אחסון לשולחן</v>
      </c>
      <c r="E378" s="57" t="str">
        <f>VLOOKUP(A378,'מכרז- רפרנס מלא'!$A$4:$J$561,6,0)</f>
        <v>מעמד פלסטי מרובע לנייר ממו במידה 9 /9(לא כולל הנייר)</v>
      </c>
      <c r="F378" s="57" t="str">
        <f>VLOOKUP(A378,'מכרז- רפרנס מלא'!$A$4:$J$561,7,0)</f>
        <v>מעמד עשוי פלסטיק לקוביית נייר ממו בגודל 9/9 (ללא נייר)</v>
      </c>
      <c r="G378" s="57">
        <f>VLOOKUP(A378,'מכרז- רפרנס מלא'!$A$4:$J$561,8,0)</f>
        <v>0</v>
      </c>
      <c r="H378" s="57" t="str">
        <f>VLOOKUP(A378,'מכרז- רפרנס מלא'!$A$4:$J$561,9,0)</f>
        <v>יח'</v>
      </c>
      <c r="I378" s="150">
        <f>VLOOKUP(A378,'מכרז- רפרנס מלא'!$A$4:$J$561,5,0)</f>
        <v>4.8181818181818184E-4</v>
      </c>
      <c r="J378" s="297"/>
      <c r="K378" s="243"/>
      <c r="L378" s="244"/>
    </row>
    <row r="379" spans="1:12" ht="42.75" x14ac:dyDescent="0.2">
      <c r="A379" s="236">
        <v>377</v>
      </c>
      <c r="B379" s="95" t="str">
        <f>VLOOKUP(A379,'מכרז- רפרנס מלא'!$A$4:$J$561,2,0)</f>
        <v>מכשור משרדי ואביזרי שולחן</v>
      </c>
      <c r="C379" s="95" t="str">
        <f>VLOOKUP(A379,'מכרז- רפרנס מלא'!$A$4:$J$561,3,0)</f>
        <v>שונות</v>
      </c>
      <c r="D379" s="57" t="str">
        <f>VLOOKUP(A379,'מכרז- רפרנס מלא'!$A$4:$J$561,4,0)</f>
        <v>מעמדי אחסון לשולחן</v>
      </c>
      <c r="E379" s="57" t="str">
        <f>VLOOKUP(A379,'מכרז- רפרנס מלא'!$A$4:$J$561,6,0)</f>
        <v>מעמד פלסטי מרובע לנייר ממו במידה 9 /9 כולל הנייר</v>
      </c>
      <c r="F379" s="57" t="str">
        <f>VLOOKUP(A379,'מכרז- רפרנס מלא'!$A$4:$J$561,7,0)</f>
        <v>מעמד עשוי פלסטיק לקוביית נייר ממו כולל חבילת נייר ממו בצבעים מעורבים, גודל 9/9</v>
      </c>
      <c r="G379" s="57">
        <f>VLOOKUP(A379,'מכרז- רפרנס מלא'!$A$4:$J$561,8,0)</f>
        <v>0</v>
      </c>
      <c r="H379" s="57" t="str">
        <f>VLOOKUP(A379,'מכרז- רפרנס מלא'!$A$4:$J$561,9,0)</f>
        <v>יח'</v>
      </c>
      <c r="I379" s="150">
        <f>VLOOKUP(A379,'מכרז- רפרנס מלא'!$A$4:$J$561,5,0)</f>
        <v>4.8181818181818184E-4</v>
      </c>
      <c r="J379" s="297"/>
      <c r="K379" s="243"/>
      <c r="L379" s="244"/>
    </row>
    <row r="380" spans="1:12" ht="42.75" x14ac:dyDescent="0.2">
      <c r="A380" s="236">
        <v>378</v>
      </c>
      <c r="B380" s="95" t="str">
        <f>VLOOKUP(A380,'מכרז- רפרנס מלא'!$A$4:$J$561,2,0)</f>
        <v>מכשור משרדי ואביזרי שולחן</v>
      </c>
      <c r="C380" s="95" t="str">
        <f>VLOOKUP(A380,'מכרז- רפרנס מלא'!$A$4:$J$561,3,0)</f>
        <v>שונות</v>
      </c>
      <c r="D380" s="57" t="str">
        <f>VLOOKUP(A380,'מכרז- רפרנס מלא'!$A$4:$J$561,4,0)</f>
        <v>מעמדי אחסון לשולחן</v>
      </c>
      <c r="E380" s="57" t="str">
        <f>VLOOKUP(A380,'מכרז- רפרנס מלא'!$A$4:$J$561,6,0)</f>
        <v>מעמד רשת מתכתית מרובע לנייר ממו במידה 9 /9 (לא כולל הנייר)</v>
      </c>
      <c r="F380" s="57" t="str">
        <f>VLOOKUP(A380,'מכרז- רפרנס מלא'!$A$4:$J$561,7,0)</f>
        <v xml:space="preserve">מעמד רשת ממתכת שחורה לקוביית נייר ממו בגודל  9/9 </v>
      </c>
      <c r="G380" s="57">
        <f>VLOOKUP(A380,'מכרז- רפרנס מלא'!$A$4:$J$561,8,0)</f>
        <v>0</v>
      </c>
      <c r="H380" s="57" t="str">
        <f>VLOOKUP(A380,'מכרז- רפרנס מלא'!$A$4:$J$561,9,0)</f>
        <v>יח'</v>
      </c>
      <c r="I380" s="150">
        <f>VLOOKUP(A380,'מכרז- רפרנס מלא'!$A$4:$J$561,5,0)</f>
        <v>4.8181818181818184E-4</v>
      </c>
      <c r="J380" s="297"/>
      <c r="K380" s="243"/>
      <c r="L380" s="244"/>
    </row>
    <row r="381" spans="1:12" ht="42.75" x14ac:dyDescent="0.2">
      <c r="A381" s="236">
        <v>379</v>
      </c>
      <c r="B381" s="95" t="str">
        <f>VLOOKUP(A381,'מכרז- רפרנס מלא'!$A$4:$J$561,2,0)</f>
        <v>מכשור משרדי ואביזרי שולחן</v>
      </c>
      <c r="C381" s="95" t="str">
        <f>VLOOKUP(A381,'מכרז- רפרנס מלא'!$A$4:$J$561,3,0)</f>
        <v>שונות</v>
      </c>
      <c r="D381" s="57" t="str">
        <f>VLOOKUP(A381,'מכרז- רפרנס מלא'!$A$4:$J$561,4,0)</f>
        <v>מעמדי אחסון לשולחן</v>
      </c>
      <c r="E381" s="57" t="str">
        <f>VLOOKUP(A381,'מכרז- רפרנס מלא'!$A$4:$J$561,6,0)</f>
        <v xml:space="preserve">מעמד רשת מתכתית לעטים ומהדקים </v>
      </c>
      <c r="F381" s="57" t="str">
        <f>VLOOKUP(A381,'מכרז- רפרנס מלא'!$A$4:$J$561,7,0)</f>
        <v>מעמד ממתכת שחורה משולב, מיועד לעטים ומהדקים</v>
      </c>
      <c r="G381" s="57">
        <f>VLOOKUP(A381,'מכרז- רפרנס מלא'!$A$4:$J$561,8,0)</f>
        <v>0</v>
      </c>
      <c r="H381" s="57" t="str">
        <f>VLOOKUP(A381,'מכרז- רפרנס מלא'!$A$4:$J$561,9,0)</f>
        <v>יח'</v>
      </c>
      <c r="I381" s="150">
        <f>VLOOKUP(A381,'מכרז- רפרנס מלא'!$A$4:$J$561,5,0)</f>
        <v>4.8181818181818184E-4</v>
      </c>
      <c r="J381" s="297"/>
      <c r="K381" s="243"/>
      <c r="L381" s="244"/>
    </row>
    <row r="382" spans="1:12" ht="42.75" x14ac:dyDescent="0.2">
      <c r="A382" s="236">
        <v>380</v>
      </c>
      <c r="B382" s="95" t="str">
        <f>VLOOKUP(A382,'מכרז- רפרנס מלא'!$A$4:$J$561,2,0)</f>
        <v>מכשור משרדי ואביזרי שולחן</v>
      </c>
      <c r="C382" s="95" t="str">
        <f>VLOOKUP(A382,'מכרז- רפרנס מלא'!$A$4:$J$561,3,0)</f>
        <v>שונות</v>
      </c>
      <c r="D382" s="57" t="str">
        <f>VLOOKUP(A382,'מכרז- רפרנס מלא'!$A$4:$J$561,4,0)</f>
        <v>מעמדי אחסון לשולחן</v>
      </c>
      <c r="E382" s="57" t="str">
        <f>VLOOKUP(A382,'מכרז- רפרנס מלא'!$A$4:$J$561,6,0)</f>
        <v xml:space="preserve">מעמד רשת מתכתית לנייר ממו ומהדקים </v>
      </c>
      <c r="F382" s="57" t="str">
        <f>VLOOKUP(A382,'מכרז- רפרנס מלא'!$A$4:$J$561,7,0)</f>
        <v>מעמד רשת ממתכת שחורה לקוביית נייר ממו בגודל  9/9 המשולב במעמד למהדקים</v>
      </c>
      <c r="G382" s="57">
        <f>VLOOKUP(A382,'מכרז- רפרנס מלא'!$A$4:$J$561,8,0)</f>
        <v>0</v>
      </c>
      <c r="H382" s="57" t="str">
        <f>VLOOKUP(A382,'מכרז- רפרנס מלא'!$A$4:$J$561,9,0)</f>
        <v>יח'</v>
      </c>
      <c r="I382" s="150">
        <f>VLOOKUP(A382,'מכרז- רפרנס מלא'!$A$4:$J$561,5,0)</f>
        <v>4.8181818181818184E-4</v>
      </c>
      <c r="J382" s="297"/>
      <c r="K382" s="243"/>
      <c r="L382" s="244"/>
    </row>
    <row r="383" spans="1:12" ht="42.75" x14ac:dyDescent="0.2">
      <c r="A383" s="236">
        <v>381</v>
      </c>
      <c r="B383" s="95" t="str">
        <f>VLOOKUP(A383,'מכרז- רפרנס מלא'!$A$4:$J$561,2,0)</f>
        <v>מכשור משרדי ואביזרי שולחן</v>
      </c>
      <c r="C383" s="95" t="str">
        <f>VLOOKUP(A383,'מכרז- רפרנס מלא'!$A$4:$J$561,3,0)</f>
        <v>שונות</v>
      </c>
      <c r="D383" s="57" t="str">
        <f>VLOOKUP(A383,'מכרז- רפרנס מלא'!$A$4:$J$561,4,0)</f>
        <v>מעמדי אחסון לשולחן</v>
      </c>
      <c r="E383" s="57" t="str">
        <f>VLOOKUP(A383,'מכרז- רפרנס מלא'!$A$4:$J$561,6,0)</f>
        <v>מעמד שולחני מפלסטיק אקרילי שקוף, לכלי כתיבה, סיכות, מהדקים וסלוטייפ</v>
      </c>
      <c r="F383" s="57" t="str">
        <f>VLOOKUP(A383,'מכרז- רפרנס מלא'!$A$4:$J$561,7,0)</f>
        <v>מעמד שולחני עשוי פלסטיק שקוף, מתאים לכלי כתיבה, סיכות, מהדקים וסלוטייפ</v>
      </c>
      <c r="G383" s="57">
        <f>VLOOKUP(A383,'מכרז- רפרנס מלא'!$A$4:$J$561,8,0)</f>
        <v>0</v>
      </c>
      <c r="H383" s="57" t="str">
        <f>VLOOKUP(A383,'מכרז- רפרנס מלא'!$A$4:$J$561,9,0)</f>
        <v>יח'</v>
      </c>
      <c r="I383" s="150">
        <f>VLOOKUP(A383,'מכרז- רפרנס מלא'!$A$4:$J$561,5,0)</f>
        <v>4.8181818181818184E-4</v>
      </c>
      <c r="J383" s="297"/>
      <c r="K383" s="243"/>
      <c r="L383" s="244"/>
    </row>
    <row r="384" spans="1:12" ht="57" x14ac:dyDescent="0.2">
      <c r="A384" s="236">
        <v>382</v>
      </c>
      <c r="B384" s="95" t="str">
        <f>VLOOKUP(A384,'מכרז- רפרנס מלא'!$A$4:$J$561,2,0)</f>
        <v>מכשור משרדי ואביזרי שולחן</v>
      </c>
      <c r="C384" s="95" t="str">
        <f>VLOOKUP(A384,'מכרז- רפרנס מלא'!$A$4:$J$561,3,0)</f>
        <v>שונות</v>
      </c>
      <c r="D384" s="57" t="str">
        <f>VLOOKUP(A384,'מכרז- רפרנס מלא'!$A$4:$J$561,4,0)</f>
        <v>מעמדי אחסון לשולחן</v>
      </c>
      <c r="E384" s="57" t="str">
        <f>VLOOKUP(A384,'מכרז- רפרנס מלא'!$A$4:$J$561,6,0)</f>
        <v>כדור רשת מתכתית  מגנטי לסיכות</v>
      </c>
      <c r="F384" s="57" t="str">
        <f>VLOOKUP(A384,'מכרז- רפרנס מלא'!$A$4:$J$561,7,0)</f>
        <v>כוס רשת ממתכת שחורה בצורת כדור+מגנט להצמדת סיכות פתח עם מגנט המאפשר שליפה נוחה של הסיכות אחת אחת</v>
      </c>
      <c r="G384" s="57">
        <f>VLOOKUP(A384,'מכרז- רפרנס מלא'!$A$4:$J$561,8,0)</f>
        <v>0</v>
      </c>
      <c r="H384" s="57" t="str">
        <f>VLOOKUP(A384,'מכרז- רפרנס מלא'!$A$4:$J$561,9,0)</f>
        <v>יח'</v>
      </c>
      <c r="I384" s="150">
        <f>VLOOKUP(A384,'מכרז- רפרנס מלא'!$A$4:$J$561,5,0)</f>
        <v>4.8181818181818184E-4</v>
      </c>
      <c r="J384" s="297"/>
      <c r="K384" s="243"/>
      <c r="L384" s="244"/>
    </row>
    <row r="385" spans="1:12" ht="42.75" x14ac:dyDescent="0.2">
      <c r="A385" s="236">
        <v>383</v>
      </c>
      <c r="B385" s="95" t="str">
        <f>VLOOKUP(A385,'מכרז- רפרנס מלא'!$A$4:$J$561,2,0)</f>
        <v>מכשור משרדי ואביזרי שולחן</v>
      </c>
      <c r="C385" s="95" t="str">
        <f>VLOOKUP(A385,'מכרז- רפרנס מלא'!$A$4:$J$561,3,0)</f>
        <v>שונות</v>
      </c>
      <c r="D385" s="57" t="str">
        <f>VLOOKUP(A385,'מכרז- רפרנס מלא'!$A$4:$J$561,4,0)</f>
        <v>מרטיב בולים</v>
      </c>
      <c r="E385" s="57" t="str">
        <f>VLOOKUP(A385,'מכרז- רפרנס מלא'!$A$4:$J$561,6,0)</f>
        <v>מרטיב בולים</v>
      </c>
      <c r="F385" s="57" t="str">
        <f>VLOOKUP(A385,'מכרז- רפרנס מלא'!$A$4:$J$561,7,0)</f>
        <v>מרטיב בולים עגול עם כרית / ספוג הרטבה ספוג רך, אינו מתבלה</v>
      </c>
      <c r="G385" s="57">
        <f>VLOOKUP(A385,'מכרז- רפרנס מלא'!$A$4:$J$561,8,0)</f>
        <v>0</v>
      </c>
      <c r="H385" s="57" t="str">
        <f>VLOOKUP(A385,'מכרז- רפרנס מלא'!$A$4:$J$561,9,0)</f>
        <v>יח'</v>
      </c>
      <c r="I385" s="150">
        <f>VLOOKUP(A385,'מכרז- רפרנס מלא'!$A$4:$J$561,5,0)</f>
        <v>0</v>
      </c>
      <c r="J385" s="297"/>
      <c r="K385" s="243"/>
      <c r="L385" s="244"/>
    </row>
    <row r="386" spans="1:12" ht="42.75" x14ac:dyDescent="0.2">
      <c r="A386" s="236">
        <v>384</v>
      </c>
      <c r="B386" s="95" t="str">
        <f>VLOOKUP(A386,'מכרז- רפרנס מלא'!$A$4:$J$561,2,0)</f>
        <v>מכשור משרדי ואביזרי שולחן</v>
      </c>
      <c r="C386" s="95" t="str">
        <f>VLOOKUP(A386,'מכרז- רפרנס מלא'!$A$4:$J$561,3,0)</f>
        <v>שונות</v>
      </c>
      <c r="D386" s="57" t="str">
        <f>VLOOKUP(A386,'מכרז- רפרנס מלא'!$A$4:$J$561,4,0)</f>
        <v>סלי אשפה</v>
      </c>
      <c r="E386" s="57" t="str">
        <f>VLOOKUP(A386,'מכרז- רפרנס מלא'!$A$4:$J$561,6,0)</f>
        <v>סל אשפה-שובך 9 ליטר</v>
      </c>
      <c r="F386" s="57" t="str">
        <f>VLOOKUP(A386,'מכרז- רפרנס מלא'!$A$4:$J$561,7,0)</f>
        <v xml:space="preserve"> סל אשפה-צורת שובך 9 ליטר עשוי מפלסטיק קשה מכסה נדנדה הנסגר מעצמו חומר פלסטי עמיד</v>
      </c>
      <c r="G386" s="57">
        <f>VLOOKUP(A386,'מכרז- רפרנס מלא'!$A$4:$J$561,8,0)</f>
        <v>0</v>
      </c>
      <c r="H386" s="57" t="str">
        <f>VLOOKUP(A386,'מכרז- רפרנס מלא'!$A$4:$J$561,9,0)</f>
        <v>יח'</v>
      </c>
      <c r="I386" s="150">
        <f>VLOOKUP(A386,'מכרז- רפרנס מלא'!$A$4:$J$561,5,0)</f>
        <v>1.2999999999999999E-3</v>
      </c>
      <c r="J386" s="297"/>
      <c r="K386" s="243"/>
      <c r="L386" s="244"/>
    </row>
    <row r="387" spans="1:12" ht="42.75" x14ac:dyDescent="0.2">
      <c r="A387" s="236">
        <v>385</v>
      </c>
      <c r="B387" s="95" t="str">
        <f>VLOOKUP(A387,'מכרז- רפרנס מלא'!$A$4:$J$561,2,0)</f>
        <v>מכשור משרדי ואביזרי שולחן</v>
      </c>
      <c r="C387" s="95" t="str">
        <f>VLOOKUP(A387,'מכרז- רפרנס מלא'!$A$4:$J$561,3,0)</f>
        <v>שונות</v>
      </c>
      <c r="D387" s="57" t="str">
        <f>VLOOKUP(A387,'מכרז- רפרנס מלא'!$A$4:$J$561,4,0)</f>
        <v>סלי אשפה</v>
      </c>
      <c r="E387" s="57" t="str">
        <f>VLOOKUP(A387,'מכרז- רפרנס מלא'!$A$4:$J$561,6,0)</f>
        <v>סל אשפה-שובך 25 ליטר</v>
      </c>
      <c r="F387" s="57" t="str">
        <f>VLOOKUP(A387,'מכרז- רפרנס מלא'!$A$4:$J$561,7,0)</f>
        <v xml:space="preserve"> סל אשפה-צורת שובך25 ליטר עשוי מפלסטיק קשה מכסה נדנדה הנסגר מעצמו חומר פלסטי עמיד</v>
      </c>
      <c r="G387" s="57">
        <f>VLOOKUP(A387,'מכרז- רפרנס מלא'!$A$4:$J$561,8,0)</f>
        <v>0</v>
      </c>
      <c r="H387" s="57" t="str">
        <f>VLOOKUP(A387,'מכרז- רפרנס מלא'!$A$4:$J$561,9,0)</f>
        <v>יח'</v>
      </c>
      <c r="I387" s="150">
        <f>VLOOKUP(A387,'מכרז- רפרנס מלא'!$A$4:$J$561,5,0)</f>
        <v>1.2999999999999999E-3</v>
      </c>
      <c r="J387" s="297"/>
      <c r="K387" s="243"/>
      <c r="L387" s="244"/>
    </row>
    <row r="388" spans="1:12" ht="42.75" x14ac:dyDescent="0.2">
      <c r="A388" s="236">
        <v>386</v>
      </c>
      <c r="B388" s="95" t="str">
        <f>VLOOKUP(A388,'מכרז- רפרנס מלא'!$A$4:$J$561,2,0)</f>
        <v>מכשור משרדי ואביזרי שולחן</v>
      </c>
      <c r="C388" s="95" t="str">
        <f>VLOOKUP(A388,'מכרז- רפרנס מלא'!$A$4:$J$561,3,0)</f>
        <v>שונות</v>
      </c>
      <c r="D388" s="57" t="str">
        <f>VLOOKUP(A388,'מכרז- רפרנס מלא'!$A$4:$J$561,4,0)</f>
        <v>סלי אשפה</v>
      </c>
      <c r="E388" s="57" t="str">
        <f>VLOOKUP(A388,'מכרז- רפרנס מלא'!$A$4:$J$561,6,0)</f>
        <v>סל אשפה-שובך 50 ליטר</v>
      </c>
      <c r="F388" s="57" t="str">
        <f>VLOOKUP(A388,'מכרז- רפרנס מלא'!$A$4:$J$561,7,0)</f>
        <v xml:space="preserve"> סל אשפה-צורת שובך 50  ליטר עשוי מפלסטיק קשה מכסה נדנדה הנסגר מעצמו חומר פלסטי עמיד</v>
      </c>
      <c r="G388" s="57">
        <f>VLOOKUP(A388,'מכרז- רפרנס מלא'!$A$4:$J$561,8,0)</f>
        <v>0</v>
      </c>
      <c r="H388" s="57" t="str">
        <f>VLOOKUP(A388,'מכרז- רפרנס מלא'!$A$4:$J$561,9,0)</f>
        <v>יח'</v>
      </c>
      <c r="I388" s="150">
        <f>VLOOKUP(A388,'מכרז- רפרנס מלא'!$A$4:$J$561,5,0)</f>
        <v>1.2999999999999999E-3</v>
      </c>
      <c r="J388" s="297"/>
      <c r="K388" s="243"/>
      <c r="L388" s="244"/>
    </row>
    <row r="389" spans="1:12" ht="42.75" x14ac:dyDescent="0.2">
      <c r="A389" s="236">
        <v>387</v>
      </c>
      <c r="B389" s="95" t="str">
        <f>VLOOKUP(A389,'מכרז- רפרנס מלא'!$A$4:$J$561,2,0)</f>
        <v>מכשור משרדי ואביזרי שולחן</v>
      </c>
      <c r="C389" s="95" t="str">
        <f>VLOOKUP(A389,'מכרז- רפרנס מלא'!$A$4:$J$561,3,0)</f>
        <v>שונות</v>
      </c>
      <c r="D389" s="57" t="str">
        <f>VLOOKUP(A389,'מכרז- רפרנס מלא'!$A$4:$J$561,4,0)</f>
        <v>קופות</v>
      </c>
      <c r="E389" s="57" t="str">
        <f>VLOOKUP(A389,'מכרז- רפרנס מלא'!$A$4:$J$561,6,0)</f>
        <v>קופת יד ברזל מס 1</v>
      </c>
      <c r="F389" s="57" t="str">
        <f>VLOOKUP(A389,'מכרז- רפרנס מלא'!$A$4:$J$561,7,0)</f>
        <v>קופה לאחסנת כספים, שטרות ומטבעות, עשויה מתכת, מפתח לנעילה</v>
      </c>
      <c r="G389" s="57">
        <f>VLOOKUP(A389,'מכרז- רפרנס מלא'!$A$4:$J$561,8,0)</f>
        <v>0</v>
      </c>
      <c r="H389" s="57" t="str">
        <f>VLOOKUP(A389,'מכרז- רפרנס מלא'!$A$4:$J$561,9,0)</f>
        <v>יח'</v>
      </c>
      <c r="I389" s="150">
        <f>VLOOKUP(A389,'מכרז- רפרנס מלא'!$A$4:$J$561,5,0)</f>
        <v>2.2499999999999999E-4</v>
      </c>
      <c r="J389" s="297"/>
      <c r="K389" s="243"/>
      <c r="L389" s="244"/>
    </row>
    <row r="390" spans="1:12" ht="42.75" x14ac:dyDescent="0.2">
      <c r="A390" s="236">
        <v>388</v>
      </c>
      <c r="B390" s="95" t="str">
        <f>VLOOKUP(A390,'מכרז- רפרנס מלא'!$A$4:$J$561,2,0)</f>
        <v>מכשור משרדי ואביזרי שולחן</v>
      </c>
      <c r="C390" s="95" t="str">
        <f>VLOOKUP(A390,'מכרז- רפרנס מלא'!$A$4:$J$561,3,0)</f>
        <v>שונות</v>
      </c>
      <c r="D390" s="57" t="str">
        <f>VLOOKUP(A390,'מכרז- רפרנס מלא'!$A$4:$J$561,4,0)</f>
        <v>קופות</v>
      </c>
      <c r="E390" s="57" t="str">
        <f>VLOOKUP(A390,'מכרז- רפרנס מלא'!$A$4:$J$561,6,0)</f>
        <v>קופת יד ברזל מס 2</v>
      </c>
      <c r="F390" s="57" t="str">
        <f>VLOOKUP(A390,'מכרז- רפרנס מלא'!$A$4:$J$561,7,0)</f>
        <v>קופה לאחסנת כספים, שטרות ומטבעות, עשויה מתכת, מפתח לנעילה</v>
      </c>
      <c r="G390" s="57">
        <f>VLOOKUP(A390,'מכרז- רפרנס מלא'!$A$4:$J$561,8,0)</f>
        <v>0</v>
      </c>
      <c r="H390" s="57" t="str">
        <f>VLOOKUP(A390,'מכרז- רפרנס מלא'!$A$4:$J$561,9,0)</f>
        <v>יח'</v>
      </c>
      <c r="I390" s="150">
        <f>VLOOKUP(A390,'מכרז- רפרנס מלא'!$A$4:$J$561,5,0)</f>
        <v>2.2499999999999999E-4</v>
      </c>
      <c r="J390" s="297"/>
      <c r="K390" s="243"/>
      <c r="L390" s="244"/>
    </row>
    <row r="391" spans="1:12" ht="42.75" x14ac:dyDescent="0.2">
      <c r="A391" s="236">
        <v>389</v>
      </c>
      <c r="B391" s="95" t="str">
        <f>VLOOKUP(A391,'מכרז- רפרנס מלא'!$A$4:$J$561,2,0)</f>
        <v>מכשור משרדי ואביזרי שולחן</v>
      </c>
      <c r="C391" s="95" t="str">
        <f>VLOOKUP(A391,'מכרז- רפרנס מלא'!$A$4:$J$561,3,0)</f>
        <v>שונות</v>
      </c>
      <c r="D391" s="57" t="str">
        <f>VLOOKUP(A391,'מכרז- רפרנס מלא'!$A$4:$J$561,4,0)</f>
        <v>קופות</v>
      </c>
      <c r="E391" s="57" t="str">
        <f>VLOOKUP(A391,'מכרז- רפרנס מלא'!$A$4:$J$561,6,0)</f>
        <v>קופת יד ברזל מס 3</v>
      </c>
      <c r="F391" s="57" t="str">
        <f>VLOOKUP(A391,'מכרז- רפרנס מלא'!$A$4:$J$561,7,0)</f>
        <v>קופה לאחסנת כספים, שטרות ומטבעות, עשויה מתכת, מפתח לנעילה</v>
      </c>
      <c r="G391" s="57">
        <f>VLOOKUP(A391,'מכרז- רפרנס מלא'!$A$4:$J$561,8,0)</f>
        <v>0</v>
      </c>
      <c r="H391" s="57" t="str">
        <f>VLOOKUP(A391,'מכרז- רפרנס מלא'!$A$4:$J$561,9,0)</f>
        <v>יח'</v>
      </c>
      <c r="I391" s="150">
        <f>VLOOKUP(A391,'מכרז- רפרנס מלא'!$A$4:$J$561,5,0)</f>
        <v>2.2499999999999999E-4</v>
      </c>
      <c r="J391" s="297"/>
      <c r="K391" s="243"/>
      <c r="L391" s="244"/>
    </row>
    <row r="392" spans="1:12" ht="42.75" x14ac:dyDescent="0.2">
      <c r="A392" s="236">
        <v>390</v>
      </c>
      <c r="B392" s="95" t="str">
        <f>VLOOKUP(A392,'מכרז- רפרנס מלא'!$A$4:$J$561,2,0)</f>
        <v>מכשור משרדי ואביזרי שולחן</v>
      </c>
      <c r="C392" s="95" t="str">
        <f>VLOOKUP(A392,'מכרז- רפרנס מלא'!$A$4:$J$561,3,0)</f>
        <v>שונות</v>
      </c>
      <c r="D392" s="57" t="str">
        <f>VLOOKUP(A392,'מכרז- רפרנס מלא'!$A$4:$J$561,4,0)</f>
        <v>קופות</v>
      </c>
      <c r="E392" s="57" t="str">
        <f>VLOOKUP(A392,'מכרז- רפרנס מלא'!$A$4:$J$561,6,0)</f>
        <v>קופת יד ברזל מס 4</v>
      </c>
      <c r="F392" s="57" t="str">
        <f>VLOOKUP(A392,'מכרז- רפרנס מלא'!$A$4:$J$561,7,0)</f>
        <v>קופה לאחסנת כספים, שטרות ומטבעות, עשויה מתכת, מפתח לנעילה</v>
      </c>
      <c r="G392" s="57">
        <f>VLOOKUP(A392,'מכרז- רפרנס מלא'!$A$4:$J$561,8,0)</f>
        <v>0</v>
      </c>
      <c r="H392" s="57" t="str">
        <f>VLOOKUP(A392,'מכרז- רפרנס מלא'!$A$4:$J$561,9,0)</f>
        <v>יח'</v>
      </c>
      <c r="I392" s="150">
        <f>VLOOKUP(A392,'מכרז- רפרנס מלא'!$A$4:$J$561,5,0)</f>
        <v>2.2499999999999999E-4</v>
      </c>
      <c r="J392" s="297"/>
      <c r="K392" s="243"/>
      <c r="L392" s="244"/>
    </row>
    <row r="393" spans="1:12" ht="42.75" x14ac:dyDescent="0.2">
      <c r="A393" s="236">
        <v>391</v>
      </c>
      <c r="B393" s="95" t="str">
        <f>VLOOKUP(A393,'מכרז- רפרנס מלא'!$A$4:$J$561,2,0)</f>
        <v>מכשור משרדי ואביזרי שולחן</v>
      </c>
      <c r="C393" s="95" t="str">
        <f>VLOOKUP(A393,'מכרז- רפרנס מלא'!$A$4:$J$561,3,0)</f>
        <v>שונות</v>
      </c>
      <c r="D393" s="57" t="str">
        <f>VLOOKUP(A393,'מכרז- רפרנס מלא'!$A$4:$J$561,4,0)</f>
        <v>מנורת שולחן</v>
      </c>
      <c r="E393" s="57" t="str">
        <f>VLOOKUP(A393,'מכרז- רפרנס מלא'!$A$4:$J$561,6,0)</f>
        <v>מנורת שולחן P.L פלורסנטי W11</v>
      </c>
      <c r="F393" s="57" t="str">
        <f>VLOOKUP(A393,'מכרז- רפרנס מלא'!$A$4:$J$561,7,0)</f>
        <v>מנורת שולחן פלואורסנטית, חיבור לשולחן ע"י לחצן, בסיס 11V, צבע שחור/ לבן חיבור תקני לשקע ישראלי 3 מפרקים</v>
      </c>
      <c r="G393" s="57">
        <f>VLOOKUP(A393,'מכרז- רפרנס מלא'!$A$4:$J$561,8,0)</f>
        <v>0</v>
      </c>
      <c r="H393" s="57" t="str">
        <f>VLOOKUP(A393,'מכרז- רפרנס מלא'!$A$4:$J$561,9,0)</f>
        <v>יח'</v>
      </c>
      <c r="I393" s="150">
        <f>VLOOKUP(A393,'מכרז- רפרנס מלא'!$A$4:$J$561,5,0)</f>
        <v>4.0000000000000002E-4</v>
      </c>
      <c r="J393" s="297"/>
      <c r="K393" s="243"/>
      <c r="L393" s="244"/>
    </row>
    <row r="394" spans="1:12" ht="42.75" x14ac:dyDescent="0.2">
      <c r="A394" s="236">
        <v>392</v>
      </c>
      <c r="B394" s="95" t="str">
        <f>VLOOKUP(A394,'מכרז- רפרנס מלא'!$A$4:$J$561,2,0)</f>
        <v>מכשור משרדי ואביזרי שולחן</v>
      </c>
      <c r="C394" s="95" t="str">
        <f>VLOOKUP(A394,'מכרז- רפרנס מלא'!$A$4:$J$561,3,0)</f>
        <v>שונות</v>
      </c>
      <c r="D394" s="57" t="str">
        <f>VLOOKUP(A394,'מכרז- רפרנס מלא'!$A$4:$J$561,4,0)</f>
        <v>שונות</v>
      </c>
      <c r="E394" s="57" t="str">
        <f>VLOOKUP(A394,'מכרז- רפרנס מלא'!$A$4:$J$561,6,0)</f>
        <v>מכשיר ליצור תוויות פי טאצ'</v>
      </c>
      <c r="F394" s="57" t="str">
        <f>VLOOKUP(A394,'מכרז- רפרנס מלא'!$A$4:$J$561,7,0)</f>
        <v>פי טאצ' PT 105</v>
      </c>
      <c r="G394" s="57" t="str">
        <f>VLOOKUP(A394,'מכרז- רפרנס מלא'!$A$4:$J$561,8,0)</f>
        <v>BROTHER</v>
      </c>
      <c r="H394" s="57" t="str">
        <f>VLOOKUP(A394,'מכרז- רפרנס מלא'!$A$4:$J$561,9,0)</f>
        <v>יח'</v>
      </c>
      <c r="I394" s="150">
        <f>VLOOKUP(A394,'מכרז- רפרנס מלא'!$A$4:$J$561,5,0)</f>
        <v>5.9374999999999999E-4</v>
      </c>
      <c r="J394" s="297"/>
      <c r="K394" s="243"/>
      <c r="L394" s="244"/>
    </row>
    <row r="395" spans="1:12" ht="42.75" x14ac:dyDescent="0.2">
      <c r="A395" s="236">
        <v>393</v>
      </c>
      <c r="B395" s="95" t="str">
        <f>VLOOKUP(A395,'מכרז- רפרנס מלא'!$A$4:$J$561,2,0)</f>
        <v>מכשור משרדי ואביזרי שולחן</v>
      </c>
      <c r="C395" s="95" t="str">
        <f>VLOOKUP(A395,'מכרז- רפרנס מלא'!$A$4:$J$561,3,0)</f>
        <v>שונות</v>
      </c>
      <c r="D395" s="57" t="str">
        <f>VLOOKUP(A395,'מכרז- רפרנס מלא'!$A$4:$J$561,4,0)</f>
        <v>שונות</v>
      </c>
      <c r="E395" s="57" t="str">
        <f>VLOOKUP(A395,'מכרז- רפרנס מלא'!$A$4:$J$561,6,0)</f>
        <v>שנאי למכשיר ליצור תוויות פי טאצ'</v>
      </c>
      <c r="F395" s="57" t="str">
        <f>VLOOKUP(A395,'מכרז- רפרנס מלא'!$A$4:$J$561,7,0)</f>
        <v>שנאי למכשיר ליצור תוויות פי טאצ'</v>
      </c>
      <c r="G395" s="57" t="str">
        <f>VLOOKUP(A395,'מכרז- רפרנס מלא'!$A$4:$J$561,8,0)</f>
        <v>BROTHER</v>
      </c>
      <c r="H395" s="57" t="str">
        <f>VLOOKUP(A395,'מכרז- רפרנס מלא'!$A$4:$J$561,9,0)</f>
        <v>יח'</v>
      </c>
      <c r="I395" s="150">
        <f>VLOOKUP(A395,'מכרז- רפרנס מלא'!$A$4:$J$561,5,0)</f>
        <v>5.9374999999999999E-4</v>
      </c>
      <c r="J395" s="297"/>
      <c r="K395" s="243"/>
      <c r="L395" s="244"/>
    </row>
    <row r="396" spans="1:12" ht="42.75" x14ac:dyDescent="0.2">
      <c r="A396" s="236">
        <v>394</v>
      </c>
      <c r="B396" s="95" t="str">
        <f>VLOOKUP(A396,'מכרז- רפרנס מלא'!$A$4:$J$561,2,0)</f>
        <v>מכשור משרדי ואביזרי שולחן</v>
      </c>
      <c r="C396" s="95" t="str">
        <f>VLOOKUP(A396,'מכרז- רפרנס מלא'!$A$4:$J$561,3,0)</f>
        <v>שונות</v>
      </c>
      <c r="D396" s="57" t="str">
        <f>VLOOKUP(A396,'מכרז- רפרנס מלא'!$A$4:$J$561,4,0)</f>
        <v>שונות</v>
      </c>
      <c r="E396" s="57" t="str">
        <f>VLOOKUP(A396,'מכרז- רפרנס מלא'!$A$4:$J$561,6,0)</f>
        <v xml:space="preserve">מגרסה אישית </v>
      </c>
      <c r="F396" s="57" t="str">
        <f>VLOOKUP(A396,'מכרז- רפרנס מלא'!$A$4:$J$561,7,0)</f>
        <v>מגרסה אישית   כושר גריסה 5 דפים. מיכל איסוף 10 ליטר מתאים לגריסת נייר בגודל A4 גריסת רצועות</v>
      </c>
      <c r="G396" s="57">
        <f>VLOOKUP(A396,'מכרז- רפרנס מלא'!$A$4:$J$561,8,0)</f>
        <v>0</v>
      </c>
      <c r="H396" s="57" t="str">
        <f>VLOOKUP(A396,'מכרז- רפרנס מלא'!$A$4:$J$561,9,0)</f>
        <v>יח'</v>
      </c>
      <c r="I396" s="150">
        <f>VLOOKUP(A396,'מכרז- רפרנס מלא'!$A$4:$J$561,5,0)</f>
        <v>5.9374999999999999E-4</v>
      </c>
      <c r="J396" s="297"/>
      <c r="K396" s="243"/>
      <c r="L396" s="244"/>
    </row>
    <row r="397" spans="1:12" ht="42.75" x14ac:dyDescent="0.2">
      <c r="A397" s="236">
        <v>395</v>
      </c>
      <c r="B397" s="95" t="str">
        <f>VLOOKUP(A397,'מכרז- רפרנס מלא'!$A$4:$J$561,2,0)</f>
        <v>מכשור משרדי ואביזרי שולחן</v>
      </c>
      <c r="C397" s="95" t="str">
        <f>VLOOKUP(A397,'מכרז- רפרנס מלא'!$A$4:$J$561,3,0)</f>
        <v>שונות</v>
      </c>
      <c r="D397" s="57" t="str">
        <f>VLOOKUP(A397,'מכרז- רפרנס מלא'!$A$4:$J$561,4,0)</f>
        <v>שונות</v>
      </c>
      <c r="E397" s="57" t="str">
        <f>VLOOKUP(A397,'מכרז- רפרנס מלא'!$A$4:$J$561,6,0)</f>
        <v>ארון מפתחות</v>
      </c>
      <c r="F397" s="57" t="str">
        <f>VLOOKUP(A397,'מכרז- רפרנס מלא'!$A$4:$J$561,7,0)</f>
        <v>ארון לאחסון מפתחות, עשוי מתכת, נעילת מפתח חיצונית, מתאים ל- 42 מפתחות</v>
      </c>
      <c r="G397" s="57">
        <f>VLOOKUP(A397,'מכרז- רפרנס מלא'!$A$4:$J$561,8,0)</f>
        <v>0</v>
      </c>
      <c r="H397" s="57" t="str">
        <f>VLOOKUP(A397,'מכרז- רפרנס מלא'!$A$4:$J$561,9,0)</f>
        <v>יח'</v>
      </c>
      <c r="I397" s="150">
        <f>VLOOKUP(A397,'מכרז- רפרנס מלא'!$A$4:$J$561,5,0)</f>
        <v>5.9374999999999999E-4</v>
      </c>
      <c r="J397" s="297"/>
      <c r="K397" s="243"/>
      <c r="L397" s="244"/>
    </row>
    <row r="398" spans="1:12" ht="42.75" x14ac:dyDescent="0.2">
      <c r="A398" s="236">
        <v>396</v>
      </c>
      <c r="B398" s="95" t="str">
        <f>VLOOKUP(A398,'מכרז- רפרנס מלא'!$A$4:$J$561,2,0)</f>
        <v>מכשור משרדי ואביזרי שולחן</v>
      </c>
      <c r="C398" s="95" t="str">
        <f>VLOOKUP(A398,'מכרז- רפרנס מלא'!$A$4:$J$561,3,0)</f>
        <v>שונות</v>
      </c>
      <c r="D398" s="57" t="str">
        <f>VLOOKUP(A398,'מכרז- רפרנס מלא'!$A$4:$J$561,4,0)</f>
        <v>שונות</v>
      </c>
      <c r="E398" s="57" t="str">
        <f>VLOOKUP(A398,'מכרז- רפרנס מלא'!$A$4:$J$561,6,0)</f>
        <v>ארון מפתחות</v>
      </c>
      <c r="F398" s="57" t="str">
        <f>VLOOKUP(A398,'מכרז- רפרנס מלא'!$A$4:$J$561,7,0)</f>
        <v>ארון לאחסון מפתחות ,עשוי מתכת ,נעילת מפתח חיצונית, מתאים ל- 96 מפתחות</v>
      </c>
      <c r="G398" s="57">
        <f>VLOOKUP(A398,'מכרז- רפרנס מלא'!$A$4:$J$561,8,0)</f>
        <v>0</v>
      </c>
      <c r="H398" s="57" t="str">
        <f>VLOOKUP(A398,'מכרז- רפרנס מלא'!$A$4:$J$561,9,0)</f>
        <v>יח'</v>
      </c>
      <c r="I398" s="150">
        <f>VLOOKUP(A398,'מכרז- רפרנס מלא'!$A$4:$J$561,5,0)</f>
        <v>5.9374999999999999E-4</v>
      </c>
      <c r="J398" s="297"/>
      <c r="K398" s="243"/>
      <c r="L398" s="244"/>
    </row>
    <row r="399" spans="1:12" ht="42.75" x14ac:dyDescent="0.2">
      <c r="A399" s="236">
        <v>397</v>
      </c>
      <c r="B399" s="95" t="str">
        <f>VLOOKUP(A399,'מכרז- רפרנס מלא'!$A$4:$J$561,2,0)</f>
        <v>מכשור משרדי ואביזרי שולחן</v>
      </c>
      <c r="C399" s="95" t="str">
        <f>VLOOKUP(A399,'מכרז- רפרנס מלא'!$A$4:$J$561,3,0)</f>
        <v>שונות</v>
      </c>
      <c r="D399" s="57" t="str">
        <f>VLOOKUP(A399,'מכרז- רפרנס מלא'!$A$4:$J$561,4,0)</f>
        <v>שונות</v>
      </c>
      <c r="E399" s="57" t="str">
        <f>VLOOKUP(A399,'מכרז- רפרנס מלא'!$A$4:$J$561,6,0)</f>
        <v>אמצעי אריזה</v>
      </c>
      <c r="F399" s="57" t="str">
        <f>VLOOKUP(A399,'מכרז- רפרנס מלא'!$A$4:$J$561,7,0)</f>
        <v xml:space="preserve"> עשוי ניילון נצמד שקוף / כחול, 300 מטר בגליל, רוחב 50 ס"מ </v>
      </c>
      <c r="G399" s="57">
        <f>VLOOKUP(A399,'מכרז- רפרנס מלא'!$A$4:$J$561,8,0)</f>
        <v>0</v>
      </c>
      <c r="H399" s="57" t="str">
        <f>VLOOKUP(A399,'מכרז- רפרנס מלא'!$A$4:$J$561,9,0)</f>
        <v>גליל</v>
      </c>
      <c r="I399" s="150">
        <f>VLOOKUP(A399,'מכרז- רפרנס מלא'!$A$4:$J$561,5,0)</f>
        <v>5.9374999999999999E-4</v>
      </c>
      <c r="J399" s="297"/>
      <c r="K399" s="243"/>
      <c r="L399" s="244"/>
    </row>
    <row r="400" spans="1:12" ht="42.75" x14ac:dyDescent="0.2">
      <c r="A400" s="236">
        <v>398</v>
      </c>
      <c r="B400" s="95" t="str">
        <f>VLOOKUP(A400,'מכרז- רפרנס מלא'!$A$4:$J$561,2,0)</f>
        <v>מכשור משרדי ואביזרי שולחן</v>
      </c>
      <c r="C400" s="95" t="str">
        <f>VLOOKUP(A400,'מכרז- רפרנס מלא'!$A$4:$J$561,3,0)</f>
        <v>שונות</v>
      </c>
      <c r="D400" s="57" t="str">
        <f>VLOOKUP(A400,'מכרז- רפרנס מלא'!$A$4:$J$561,4,0)</f>
        <v>שונות</v>
      </c>
      <c r="E400" s="57" t="str">
        <f>VLOOKUP(A400,'מכרז- רפרנס מלא'!$A$4:$J$561,6,0)</f>
        <v>אמצעי אריזה</v>
      </c>
      <c r="F400" s="57" t="str">
        <f>VLOOKUP(A400,'מכרז- רפרנס מלא'!$A$4:$J$561,7,0)</f>
        <v>חוט קשירה עשוי ניילון לבן משקל 2 ק"ג</v>
      </c>
      <c r="G400" s="57">
        <f>VLOOKUP(A400,'מכרז- רפרנס מלא'!$A$4:$J$561,8,0)</f>
        <v>0</v>
      </c>
      <c r="H400" s="57" t="str">
        <f>VLOOKUP(A400,'מכרז- רפרנס מלא'!$A$4:$J$561,9,0)</f>
        <v>חב'</v>
      </c>
      <c r="I400" s="150">
        <f>VLOOKUP(A400,'מכרז- רפרנס מלא'!$A$4:$J$561,5,0)</f>
        <v>5.9374999999999999E-4</v>
      </c>
      <c r="J400" s="297"/>
      <c r="K400" s="243"/>
      <c r="L400" s="244"/>
    </row>
    <row r="401" spans="1:12" ht="42.75" x14ac:dyDescent="0.2">
      <c r="A401" s="236">
        <v>399</v>
      </c>
      <c r="B401" s="95" t="str">
        <f>VLOOKUP(A401,'מכרז- רפרנס מלא'!$A$4:$J$561,2,0)</f>
        <v>מכשור משרדי ואביזרי שולחן</v>
      </c>
      <c r="C401" s="95" t="str">
        <f>VLOOKUP(A401,'מכרז- רפרנס מלא'!$A$4:$J$561,3,0)</f>
        <v>שונות</v>
      </c>
      <c r="D401" s="57" t="str">
        <f>VLOOKUP(A401,'מכרז- רפרנס מלא'!$A$4:$J$561,4,0)</f>
        <v>שונות</v>
      </c>
      <c r="E401" s="57" t="str">
        <f>VLOOKUP(A401,'מכרז- רפרנס מלא'!$A$4:$J$561,6,0)</f>
        <v>דגלוני סימון</v>
      </c>
      <c r="F401" s="57" t="str">
        <f>VLOOKUP(A401,'מכרז- רפרנס מלא'!$A$4:$J$561,7,0)</f>
        <v>דגלוני סימון שקוף ,ניתן להסרה ,אריזת דיספנסר לשליפה מהירה, במגוון צבעים, 12 יח בחבילה</v>
      </c>
      <c r="G401" s="57">
        <f>VLOOKUP(A401,'מכרז- רפרנס מלא'!$A$4:$J$561,8,0)</f>
        <v>0</v>
      </c>
      <c r="H401" s="57" t="str">
        <f>VLOOKUP(A401,'מכרז- רפרנס מלא'!$A$4:$J$561,9,0)</f>
        <v>סט</v>
      </c>
      <c r="I401" s="150">
        <f>VLOOKUP(A401,'מכרז- רפרנס מלא'!$A$4:$J$561,5,0)</f>
        <v>5.9374999999999999E-4</v>
      </c>
      <c r="J401" s="297"/>
      <c r="K401" s="243"/>
      <c r="L401" s="244"/>
    </row>
    <row r="402" spans="1:12" ht="42.75" x14ac:dyDescent="0.2">
      <c r="A402" s="236">
        <v>400</v>
      </c>
      <c r="B402" s="95" t="str">
        <f>VLOOKUP(A402,'מכרז- רפרנס מלא'!$A$4:$J$561,2,0)</f>
        <v>מכשור משרדי ואביזרי שולחן</v>
      </c>
      <c r="C402" s="95" t="str">
        <f>VLOOKUP(A402,'מכרז- רפרנס מלא'!$A$4:$J$561,3,0)</f>
        <v>שונות</v>
      </c>
      <c r="D402" s="57" t="str">
        <f>VLOOKUP(A402,'מכרז- רפרנס מלא'!$A$4:$J$561,4,0)</f>
        <v>שונות</v>
      </c>
      <c r="E402" s="57" t="str">
        <f>VLOOKUP(A402,'מכרז- רפרנס מלא'!$A$4:$J$561,6,0)</f>
        <v>דיו למכונת ביול</v>
      </c>
      <c r="F402" s="57" t="str">
        <f>VLOOKUP(A402,'מכרז- רפרנס מלא'!$A$4:$J$561,7,0)</f>
        <v xml:space="preserve">בקבוקון דיו בצבעים שונים, מיוחד למילוי למכונות ביול . </v>
      </c>
      <c r="G402" s="57">
        <f>VLOOKUP(A402,'מכרז- רפרנס מלא'!$A$4:$J$561,8,0)</f>
        <v>0</v>
      </c>
      <c r="H402" s="57" t="str">
        <f>VLOOKUP(A402,'מכרז- רפרנס מלא'!$A$4:$J$561,9,0)</f>
        <v>יח'</v>
      </c>
      <c r="I402" s="150">
        <f>VLOOKUP(A402,'מכרז- רפרנס מלא'!$A$4:$J$561,5,0)</f>
        <v>5.9374999999999999E-4</v>
      </c>
      <c r="J402" s="297"/>
      <c r="K402" s="243"/>
      <c r="L402" s="244"/>
    </row>
    <row r="403" spans="1:12" ht="85.5" x14ac:dyDescent="0.2">
      <c r="A403" s="236">
        <v>401</v>
      </c>
      <c r="B403" s="95" t="str">
        <f>VLOOKUP(A403,'מכרז- רפרנס מלא'!$A$4:$J$561,2,0)</f>
        <v>מכשור משרדי ואביזרי שולחן</v>
      </c>
      <c r="C403" s="95" t="str">
        <f>VLOOKUP(A403,'מכרז- רפרנס מלא'!$A$4:$J$561,3,0)</f>
        <v>שונות</v>
      </c>
      <c r="D403" s="57" t="str">
        <f>VLOOKUP(A403,'מכרז- רפרנס מלא'!$A$4:$J$561,4,0)</f>
        <v>שונות</v>
      </c>
      <c r="E403" s="57" t="str">
        <f>VLOOKUP(A403,'מכרז- רפרנס מלא'!$A$4:$J$561,6,0)</f>
        <v>הדומים</v>
      </c>
      <c r="F403" s="57" t="str">
        <f>VLOOKUP(A403,'מכרז- רפרנס מלא'!$A$4:$J$561,7,0)</f>
        <v>הדום רגליים ממתכת הדום רגליים ממתכת - 
הדום (מדרך רגל) לשיפור תנוחת הישיבה.
עשוי ממתכת חזקה ויציבה לשימוש רב שנים. 4 מוטות.לפחות
מגיע עד לגובה של 20 ס"מ</v>
      </c>
      <c r="G403" s="57">
        <f>VLOOKUP(A403,'מכרז- רפרנס מלא'!$A$4:$J$561,8,0)</f>
        <v>0</v>
      </c>
      <c r="H403" s="57" t="str">
        <f>VLOOKUP(A403,'מכרז- רפרנס מלא'!$A$4:$J$561,9,0)</f>
        <v>יח'</v>
      </c>
      <c r="I403" s="150">
        <f>VLOOKUP(A403,'מכרז- רפרנס מלא'!$A$4:$J$561,5,0)</f>
        <v>5.9374999999999999E-4</v>
      </c>
      <c r="J403" s="297"/>
      <c r="K403" s="243"/>
      <c r="L403" s="244"/>
    </row>
    <row r="404" spans="1:12" ht="42.75" x14ac:dyDescent="0.2">
      <c r="A404" s="236">
        <v>402</v>
      </c>
      <c r="B404" s="95" t="str">
        <f>VLOOKUP(A404,'מכרז- רפרנס מלא'!$A$4:$J$561,2,0)</f>
        <v>מכשור משרדי ואביזרי שולחן</v>
      </c>
      <c r="C404" s="95" t="str">
        <f>VLOOKUP(A404,'מכרז- רפרנס מלא'!$A$4:$J$561,3,0)</f>
        <v>שונות</v>
      </c>
      <c r="D404" s="57" t="str">
        <f>VLOOKUP(A404,'מכרז- רפרנס מלא'!$A$4:$J$561,4,0)</f>
        <v>שונות</v>
      </c>
      <c r="E404" s="57" t="str">
        <f>VLOOKUP(A404,'מכרז- רפרנס מלא'!$A$4:$J$561,6,0)</f>
        <v>הדומים</v>
      </c>
      <c r="F404" s="57" t="str">
        <f>VLOOKUP(A404,'מכרז- רפרנס מלא'!$A$4:$J$561,7,0)</f>
        <v>הדום רגליים מתכוונן מפלסטיק , ניתן לכוון את זוית ההדום</v>
      </c>
      <c r="G404" s="57">
        <f>VLOOKUP(A404,'מכרז- רפרנס מלא'!$A$4:$J$561,8,0)</f>
        <v>0</v>
      </c>
      <c r="H404" s="57" t="str">
        <f>VLOOKUP(A404,'מכרז- רפרנס מלא'!$A$4:$J$561,9,0)</f>
        <v>יח'</v>
      </c>
      <c r="I404" s="150">
        <f>VLOOKUP(A404,'מכרז- רפרנס מלא'!$A$4:$J$561,5,0)</f>
        <v>5.9374999999999999E-4</v>
      </c>
      <c r="J404" s="297"/>
      <c r="K404" s="243"/>
      <c r="L404" s="244"/>
    </row>
    <row r="405" spans="1:12" ht="42.75" x14ac:dyDescent="0.2">
      <c r="A405" s="236">
        <v>403</v>
      </c>
      <c r="B405" s="95" t="str">
        <f>VLOOKUP(A405,'מכרז- רפרנס מלא'!$A$4:$J$561,2,0)</f>
        <v>מכשור משרדי ואביזרי שולחן</v>
      </c>
      <c r="C405" s="95" t="str">
        <f>VLOOKUP(A405,'מכרז- רפרנס מלא'!$A$4:$J$561,3,0)</f>
        <v>שונות</v>
      </c>
      <c r="D405" s="57" t="str">
        <f>VLOOKUP(A405,'מכרז- רפרנס מלא'!$A$4:$J$561,4,0)</f>
        <v>שונות</v>
      </c>
      <c r="E405" s="57" t="str">
        <f>VLOOKUP(A405,'מכרז- רפרנס מלא'!$A$4:$J$561,6,0)</f>
        <v>הדומים</v>
      </c>
      <c r="F405" s="57" t="str">
        <f>VLOOKUP(A405,'מכרז- רפרנס מלא'!$A$4:$J$561,7,0)</f>
        <v>הדום רגליים רפואי מתוצרת M3 מידות : 33*45.7 זוית ניתנת לכיוון , גובה ניתן לכיוון</v>
      </c>
      <c r="G405" s="57" t="str">
        <f>VLOOKUP(A405,'מכרז- רפרנס מלא'!$A$4:$J$561,8,0)</f>
        <v>3M</v>
      </c>
      <c r="H405" s="57" t="str">
        <f>VLOOKUP(A405,'מכרז- רפרנס מלא'!$A$4:$J$561,9,0)</f>
        <v>יח'</v>
      </c>
      <c r="I405" s="150">
        <f>VLOOKUP(A405,'מכרז- רפרנס מלא'!$A$4:$J$561,5,0)</f>
        <v>5.9374999999999999E-4</v>
      </c>
      <c r="J405" s="297"/>
      <c r="K405" s="243"/>
      <c r="L405" s="244"/>
    </row>
    <row r="406" spans="1:12" ht="42.75" x14ac:dyDescent="0.2">
      <c r="A406" s="236">
        <v>404</v>
      </c>
      <c r="B406" s="95" t="str">
        <f>VLOOKUP(A406,'מכרז- רפרנס מלא'!$A$4:$J$561,2,0)</f>
        <v>מכשור משרדי ואביזרי שולחן</v>
      </c>
      <c r="C406" s="95" t="str">
        <f>VLOOKUP(A406,'מכרז- רפרנס מלא'!$A$4:$J$561,3,0)</f>
        <v>שונות</v>
      </c>
      <c r="D406" s="57" t="str">
        <f>VLOOKUP(A406,'מכרז- רפרנס מלא'!$A$4:$J$561,4,0)</f>
        <v>שונות</v>
      </c>
      <c r="E406" s="57" t="str">
        <f>VLOOKUP(A406,'מכרז- רפרנס מלא'!$A$4:$J$561,6,0)</f>
        <v>מאפרות</v>
      </c>
      <c r="F406" s="57" t="str">
        <f>VLOOKUP(A406,'מכרז- רפרנס מלא'!$A$4:$J$561,7,0)</f>
        <v>מאפרה מנירוסטה + פתח צד, קוטר 24 ס"מ גובה 60 ס"מ</v>
      </c>
      <c r="G406" s="57">
        <f>VLOOKUP(A406,'מכרז- רפרנס מלא'!$A$4:$J$561,8,0)</f>
        <v>0</v>
      </c>
      <c r="H406" s="57" t="str">
        <f>VLOOKUP(A406,'מכרז- רפרנס מלא'!$A$4:$J$561,9,0)</f>
        <v>יח'</v>
      </c>
      <c r="I406" s="150">
        <f>VLOOKUP(A406,'מכרז- רפרנס מלא'!$A$4:$J$561,5,0)</f>
        <v>5.9374999999999999E-4</v>
      </c>
      <c r="J406" s="297"/>
      <c r="K406" s="243"/>
      <c r="L406" s="244"/>
    </row>
    <row r="407" spans="1:12" ht="42.75" x14ac:dyDescent="0.2">
      <c r="A407" s="236">
        <v>405</v>
      </c>
      <c r="B407" s="95" t="str">
        <f>VLOOKUP(A407,'מכרז- רפרנס מלא'!$A$4:$J$561,2,0)</f>
        <v>מכשור משרדי ואביזרי שולחן</v>
      </c>
      <c r="C407" s="95" t="str">
        <f>VLOOKUP(A407,'מכרז- רפרנס מלא'!$A$4:$J$561,3,0)</f>
        <v>שונות</v>
      </c>
      <c r="D407" s="57" t="str">
        <f>VLOOKUP(A407,'מכרז- רפרנס מלא'!$A$4:$J$561,4,0)</f>
        <v>שונות</v>
      </c>
      <c r="E407" s="57" t="str">
        <f>VLOOKUP(A407,'מכרז- רפרנס מלא'!$A$4:$J$561,6,0)</f>
        <v>תגים</v>
      </c>
      <c r="F407" s="57" t="str">
        <f>VLOOKUP(A407,'מכרז- רפרנס מלא'!$A$4:$J$561,7,0)</f>
        <v>תג זיהוי לכנסים עם לחצן וסיכת בטחון, גודל התג 5*9 ס"מ</v>
      </c>
      <c r="G407" s="57">
        <f>VLOOKUP(A407,'מכרז- רפרנס מלא'!$A$4:$J$561,8,0)</f>
        <v>0</v>
      </c>
      <c r="H407" s="57" t="str">
        <f>VLOOKUP(A407,'מכרז- רפרנס מלא'!$A$4:$J$561,9,0)</f>
        <v>יח'</v>
      </c>
      <c r="I407" s="150">
        <f>VLOOKUP(A407,'מכרז- רפרנס מלא'!$A$4:$J$561,5,0)</f>
        <v>5.9374999999999999E-4</v>
      </c>
      <c r="J407" s="297"/>
      <c r="K407" s="243"/>
      <c r="L407" s="244"/>
    </row>
    <row r="408" spans="1:12" ht="42.75" x14ac:dyDescent="0.2">
      <c r="A408" s="236">
        <v>406</v>
      </c>
      <c r="B408" s="95" t="str">
        <f>VLOOKUP(A408,'מכרז- רפרנס מלא'!$A$4:$J$561,2,0)</f>
        <v>מכשור משרדי ואביזרי שולחן</v>
      </c>
      <c r="C408" s="95" t="str">
        <f>VLOOKUP(A408,'מכרז- רפרנס מלא'!$A$4:$J$561,3,0)</f>
        <v>שונות</v>
      </c>
      <c r="D408" s="57" t="str">
        <f>VLOOKUP(A408,'מכרז- רפרנס מלא'!$A$4:$J$561,4,0)</f>
        <v>שונות</v>
      </c>
      <c r="E408" s="57" t="str">
        <f>VLOOKUP(A408,'מכרז- רפרנס מלא'!$A$4:$J$561,6,0)</f>
        <v>אלבום כרטיסי ביקור</v>
      </c>
      <c r="F408" s="57" t="str">
        <f>VLOOKUP(A408,'מכרז- רפרנס מלא'!$A$4:$J$561,7,0)</f>
        <v>אלבום כרטיסי ביקור טבעות אוקטב, מתאים למילוי 96 כרטיסי ביקור וניתן להוסיף דפי מילוי</v>
      </c>
      <c r="G408" s="57">
        <f>VLOOKUP(A408,'מכרז- רפרנס מלא'!$A$4:$J$561,8,0)</f>
        <v>0</v>
      </c>
      <c r="H408" s="57" t="str">
        <f>VLOOKUP(A408,'מכרז- רפרנס מלא'!$A$4:$J$561,9,0)</f>
        <v>יח'</v>
      </c>
      <c r="I408" s="150">
        <f>VLOOKUP(A408,'מכרז- רפרנס מלא'!$A$4:$J$561,5,0)</f>
        <v>5.9374999999999999E-4</v>
      </c>
      <c r="J408" s="297"/>
      <c r="K408" s="243"/>
      <c r="L408" s="244"/>
    </row>
    <row r="409" spans="1:12" ht="42.75" x14ac:dyDescent="0.2">
      <c r="A409" s="236">
        <v>407</v>
      </c>
      <c r="B409" s="95" t="str">
        <f>VLOOKUP(A409,'מכרז- רפרנס מלא'!$A$4:$J$561,2,0)</f>
        <v>מכשור משרדי ואביזרי שולחן</v>
      </c>
      <c r="C409" s="95" t="str">
        <f>VLOOKUP(A409,'מכרז- רפרנס מלא'!$A$4:$J$561,3,0)</f>
        <v>שונות</v>
      </c>
      <c r="D409" s="57" t="str">
        <f>VLOOKUP(A409,'מכרז- רפרנס מלא'!$A$4:$J$561,4,0)</f>
        <v>שונות</v>
      </c>
      <c r="E409" s="57" t="str">
        <f>VLOOKUP(A409,'מכרז- רפרנס מלא'!$A$4:$J$561,6,0)</f>
        <v>כספת חיצונית דיגיטלית</v>
      </c>
      <c r="F409" s="57" t="str">
        <f>VLOOKUP(A409,'מכרז- רפרנס מלא'!$A$4:$J$561,7,0)</f>
        <v>כספת דיגיטלית חיצונית + מפתח חירום,, מידות חיצוניות 35X25X25 ס"מ</v>
      </c>
      <c r="G409" s="57">
        <f>VLOOKUP(A409,'מכרז- רפרנס מלא'!$A$4:$J$561,8,0)</f>
        <v>0</v>
      </c>
      <c r="H409" s="57" t="str">
        <f>VLOOKUP(A409,'מכרז- רפרנס מלא'!$A$4:$J$561,9,0)</f>
        <v>יח'</v>
      </c>
      <c r="I409" s="150">
        <f>VLOOKUP(A409,'מכרז- רפרנס מלא'!$A$4:$J$561,5,0)</f>
        <v>5.9374999999999999E-4</v>
      </c>
      <c r="J409" s="297"/>
      <c r="K409" s="243"/>
      <c r="L409" s="244"/>
    </row>
    <row r="410" spans="1:12" ht="42.75" x14ac:dyDescent="0.2">
      <c r="A410" s="236">
        <v>408</v>
      </c>
      <c r="B410" s="95" t="str">
        <f>VLOOKUP(A410,'מכרז- רפרנס מלא'!$A$4:$J$561,2,0)</f>
        <v>מכשור משרדי ואביזרי שולחן</v>
      </c>
      <c r="C410" s="95" t="str">
        <f>VLOOKUP(A410,'מכרז- רפרנס מלא'!$A$4:$J$561,3,0)</f>
        <v>שונות</v>
      </c>
      <c r="D410" s="57" t="str">
        <f>VLOOKUP(A410,'מכרז- רפרנס מלא'!$A$4:$J$561,4,0)</f>
        <v>שונות</v>
      </c>
      <c r="E410" s="57" t="str">
        <f>VLOOKUP(A410,'מכרז- רפרנס מלא'!$A$4:$J$561,6,0)</f>
        <v>תחבושות גבס</v>
      </c>
      <c r="F410" s="57" t="str">
        <f>VLOOKUP(A410,'מכרז- רפרנס מלא'!$A$4:$J$561,7,0)</f>
        <v>תחבושות גבס 10 ס"מ אורך 2.7 מ'</v>
      </c>
      <c r="G410" s="57">
        <f>VLOOKUP(A410,'מכרז- רפרנס מלא'!$A$4:$J$561,8,0)</f>
        <v>0</v>
      </c>
      <c r="H410" s="57" t="str">
        <f>VLOOKUP(A410,'מכרז- רפרנס מלא'!$A$4:$J$561,9,0)</f>
        <v>יח'</v>
      </c>
      <c r="I410" s="150">
        <f>VLOOKUP(A410,'מכרז- רפרנס מלא'!$A$4:$J$561,5,0)</f>
        <v>5.9374999999999999E-4</v>
      </c>
      <c r="J410" s="297"/>
      <c r="K410" s="243"/>
      <c r="L410" s="244"/>
    </row>
    <row r="411" spans="1:12" ht="42.75" x14ac:dyDescent="0.2">
      <c r="A411" s="236">
        <v>409</v>
      </c>
      <c r="B411" s="95" t="str">
        <f>VLOOKUP(A411,'מכרז- רפרנס מלא'!$A$4:$J$561,2,0)</f>
        <v>מכשור משרדי ואביזרי שולחן</v>
      </c>
      <c r="C411" s="95" t="str">
        <f>VLOOKUP(A411,'מכרז- רפרנס מלא'!$A$4:$J$561,3,0)</f>
        <v>שונות</v>
      </c>
      <c r="D411" s="57" t="str">
        <f>VLOOKUP(A411,'מכרז- רפרנס מלא'!$A$4:$J$561,4,0)</f>
        <v>שונות</v>
      </c>
      <c r="E411" s="57" t="str">
        <f>VLOOKUP(A411,'מכרז- רפרנס מלא'!$A$4:$J$561,6,0)</f>
        <v>מרית 5 ס"מ</v>
      </c>
      <c r="F411" s="57" t="str">
        <f>VLOOKUP(A411,'מכרז- רפרנס מלא'!$A$4:$J$561,7,0)</f>
        <v>מרית 5 ס"מ</v>
      </c>
      <c r="G411" s="57">
        <f>VLOOKUP(A411,'מכרז- רפרנס מלא'!$A$4:$J$561,8,0)</f>
        <v>0</v>
      </c>
      <c r="H411" s="57" t="str">
        <f>VLOOKUP(A411,'מכרז- רפרנס מלא'!$A$4:$J$561,9,0)</f>
        <v>יח'</v>
      </c>
      <c r="I411" s="150">
        <f>VLOOKUP(A411,'מכרז- רפרנס מלא'!$A$4:$J$561,5,0)</f>
        <v>5.9374999999999999E-4</v>
      </c>
      <c r="J411" s="297"/>
      <c r="K411" s="243"/>
      <c r="L411" s="244"/>
    </row>
    <row r="412" spans="1:12" ht="42.75" x14ac:dyDescent="0.2">
      <c r="A412" s="236">
        <v>410</v>
      </c>
      <c r="B412" s="95" t="str">
        <f>VLOOKUP(A412,'מכרז- רפרנס מלא'!$A$4:$J$561,2,0)</f>
        <v>מכשור משרדי ואביזרי שולחן</v>
      </c>
      <c r="C412" s="95" t="str">
        <f>VLOOKUP(A412,'מכרז- רפרנס מלא'!$A$4:$J$561,3,0)</f>
        <v>שונות</v>
      </c>
      <c r="D412" s="57" t="str">
        <f>VLOOKUP(A412,'מכרז- רפרנס מלא'!$A$4:$J$561,4,0)</f>
        <v>שונות</v>
      </c>
      <c r="E412" s="57" t="str">
        <f>VLOOKUP(A412,'מכרז- רפרנס מלא'!$A$4:$J$561,6,0)</f>
        <v>פלסטלינה</v>
      </c>
      <c r="F412" s="57" t="str">
        <f>VLOOKUP(A412,'מכרז- רפרנס מלא'!$A$4:$J$561,7,0)</f>
        <v>פלסטלינה  24 צבעים אינה מתיבשת , מתאימה לשימוש חוזר , לא רעיל</v>
      </c>
      <c r="G412" s="57">
        <f>VLOOKUP(A412,'מכרז- רפרנס מלא'!$A$4:$J$561,8,0)</f>
        <v>0</v>
      </c>
      <c r="H412" s="57" t="str">
        <f>VLOOKUP(A412,'מכרז- רפרנס מלא'!$A$4:$J$561,9,0)</f>
        <v>יח'</v>
      </c>
      <c r="I412" s="150">
        <f>VLOOKUP(A412,'מכרז- רפרנס מלא'!$A$4:$J$561,5,0)</f>
        <v>5.9374999999999999E-4</v>
      </c>
      <c r="J412" s="297"/>
      <c r="K412" s="243"/>
      <c r="L412" s="244"/>
    </row>
    <row r="413" spans="1:12" ht="42.75" x14ac:dyDescent="0.2">
      <c r="A413" s="236">
        <v>411</v>
      </c>
      <c r="B413" s="95" t="str">
        <f>VLOOKUP(A413,'מכרז- רפרנס מלא'!$A$4:$J$561,2,0)</f>
        <v>מכשור משרדי ואביזרי שולחן</v>
      </c>
      <c r="C413" s="95" t="str">
        <f>VLOOKUP(A413,'מכרז- רפרנס מלא'!$A$4:$J$561,3,0)</f>
        <v>שונות</v>
      </c>
      <c r="D413" s="57" t="str">
        <f>VLOOKUP(A413,'מכרז- רפרנס מלא'!$A$4:$J$561,4,0)</f>
        <v>שונות</v>
      </c>
      <c r="E413" s="57" t="str">
        <f>VLOOKUP(A413,'מכרז- רפרנס מלא'!$A$4:$J$561,6,0)</f>
        <v>פלסטלינה</v>
      </c>
      <c r="F413" s="57" t="str">
        <f>VLOOKUP(A413,'מכרז- רפרנס מלא'!$A$4:$J$561,7,0)</f>
        <v>פלסטלינה  8 צבעים אינה מתיבשת , מתאימה לשימוש חוזר , לא רעיל</v>
      </c>
      <c r="G413" s="57">
        <f>VLOOKUP(A413,'מכרז- רפרנס מלא'!$A$4:$J$561,8,0)</f>
        <v>0</v>
      </c>
      <c r="H413" s="57" t="str">
        <f>VLOOKUP(A413,'מכרז- רפרנס מלא'!$A$4:$J$561,9,0)</f>
        <v>יח'</v>
      </c>
      <c r="I413" s="150">
        <f>VLOOKUP(A413,'מכרז- רפרנס מלא'!$A$4:$J$561,5,0)</f>
        <v>5.9374999999999999E-4</v>
      </c>
      <c r="J413" s="297"/>
      <c r="K413" s="243"/>
      <c r="L413" s="244"/>
    </row>
    <row r="414" spans="1:12" ht="42.75" x14ac:dyDescent="0.2">
      <c r="A414" s="236">
        <v>412</v>
      </c>
      <c r="B414" s="95" t="str">
        <f>VLOOKUP(A414,'מכרז- רפרנס מלא'!$A$4:$J$561,2,0)</f>
        <v>מכשור משרדי ואביזרי שולחן</v>
      </c>
      <c r="C414" s="95" t="str">
        <f>VLOOKUP(A414,'מכרז- רפרנס מלא'!$A$4:$J$561,3,0)</f>
        <v>שונות</v>
      </c>
      <c r="D414" s="57" t="str">
        <f>VLOOKUP(A414,'מכרז- רפרנס מלא'!$A$4:$J$561,4,0)</f>
        <v>שונות</v>
      </c>
      <c r="E414" s="57" t="str">
        <f>VLOOKUP(A414,'מכרז- רפרנס מלא'!$A$4:$J$561,6,0)</f>
        <v>חימר לעבודות אומנות</v>
      </c>
      <c r="F414" s="57" t="str">
        <f>VLOOKUP(A414,'מכרז- רפרנס מלא'!$A$4:$J$561,7,0)</f>
        <v>חימר חום שמוט בינוני 20 ק"ג אינו רעיל</v>
      </c>
      <c r="G414" s="57">
        <f>VLOOKUP(A414,'מכרז- רפרנס מלא'!$A$4:$J$561,8,0)</f>
        <v>0</v>
      </c>
      <c r="H414" s="57" t="str">
        <f>VLOOKUP(A414,'מכרז- רפרנס מלא'!$A$4:$J$561,9,0)</f>
        <v>חב'</v>
      </c>
      <c r="I414" s="150">
        <f>VLOOKUP(A414,'מכרז- רפרנס מלא'!$A$4:$J$561,5,0)</f>
        <v>5.9374999999999999E-4</v>
      </c>
      <c r="J414" s="297"/>
      <c r="K414" s="243"/>
      <c r="L414" s="244"/>
    </row>
    <row r="415" spans="1:12" ht="42.75" x14ac:dyDescent="0.2">
      <c r="A415" s="236">
        <v>413</v>
      </c>
      <c r="B415" s="95" t="str">
        <f>VLOOKUP(A415,'מכרז- רפרנס מלא'!$A$4:$J$561,2,0)</f>
        <v>מכשור משרדי ואביזרי שולחן</v>
      </c>
      <c r="C415" s="95" t="str">
        <f>VLOOKUP(A415,'מכרז- רפרנס מלא'!$A$4:$J$561,3,0)</f>
        <v>שונות</v>
      </c>
      <c r="D415" s="57" t="str">
        <f>VLOOKUP(A415,'מכרז- רפרנס מלא'!$A$4:$J$561,4,0)</f>
        <v>שונות</v>
      </c>
      <c r="E415" s="57" t="str">
        <f>VLOOKUP(A415,'מכרז- רפרנס מלא'!$A$4:$J$561,6,0)</f>
        <v>חימר לעבודות אומנות</v>
      </c>
      <c r="F415" s="57" t="str">
        <f>VLOOKUP(A415,'מכרז- רפרנס מלא'!$A$4:$J$561,7,0)</f>
        <v>חימר חום שמוט דק 20 ק"ג אינו רעיל</v>
      </c>
      <c r="G415" s="57">
        <f>VLOOKUP(A415,'מכרז- רפרנס מלא'!$A$4:$J$561,8,0)</f>
        <v>0</v>
      </c>
      <c r="H415" s="57" t="str">
        <f>VLOOKUP(A415,'מכרז- רפרנס מלא'!$A$4:$J$561,9,0)</f>
        <v>חב'</v>
      </c>
      <c r="I415" s="150">
        <f>VLOOKUP(A415,'מכרז- רפרנס מלא'!$A$4:$J$561,5,0)</f>
        <v>5.9374999999999999E-4</v>
      </c>
      <c r="J415" s="297"/>
      <c r="K415" s="243"/>
      <c r="L415" s="244"/>
    </row>
    <row r="416" spans="1:12" ht="42.75" x14ac:dyDescent="0.2">
      <c r="A416" s="236">
        <v>414</v>
      </c>
      <c r="B416" s="95" t="str">
        <f>VLOOKUP(A416,'מכרז- רפרנס מלא'!$A$4:$J$561,2,0)</f>
        <v>מכשור משרדי ואביזרי שולחן</v>
      </c>
      <c r="C416" s="95" t="str">
        <f>VLOOKUP(A416,'מכרז- רפרנס מלא'!$A$4:$J$561,3,0)</f>
        <v>שונות</v>
      </c>
      <c r="D416" s="57" t="str">
        <f>VLOOKUP(A416,'מכרז- רפרנס מלא'!$A$4:$J$561,4,0)</f>
        <v>שונות</v>
      </c>
      <c r="E416" s="57" t="str">
        <f>VLOOKUP(A416,'מכרז- רפרנס מלא'!$A$4:$J$561,6,0)</f>
        <v>חימר לעבודות אומנות</v>
      </c>
      <c r="F416" s="57" t="str">
        <f>VLOOKUP(A416,'מכרז- רפרנס מלא'!$A$4:$J$561,7,0)</f>
        <v>חימר לבן 0.5 שמוט  באריזת 10 ק"ג אינו רעיל</v>
      </c>
      <c r="G416" s="57">
        <f>VLOOKUP(A416,'מכרז- רפרנס מלא'!$A$4:$J$561,8,0)</f>
        <v>0</v>
      </c>
      <c r="H416" s="57" t="str">
        <f>VLOOKUP(A416,'מכרז- רפרנס מלא'!$A$4:$J$561,9,0)</f>
        <v>חב'</v>
      </c>
      <c r="I416" s="150">
        <f>VLOOKUP(A416,'מכרז- רפרנס מלא'!$A$4:$J$561,5,0)</f>
        <v>5.9374999999999999E-4</v>
      </c>
      <c r="J416" s="297"/>
      <c r="K416" s="243"/>
      <c r="L416" s="244"/>
    </row>
    <row r="417" spans="1:12" ht="42.75" x14ac:dyDescent="0.2">
      <c r="A417" s="236">
        <v>415</v>
      </c>
      <c r="B417" s="95" t="str">
        <f>VLOOKUP(A417,'מכרז- רפרנס מלא'!$A$4:$J$561,2,0)</f>
        <v>מכשור משרדי ואביזרי שולחן</v>
      </c>
      <c r="C417" s="95" t="str">
        <f>VLOOKUP(A417,'מכרז- רפרנס מלא'!$A$4:$J$561,3,0)</f>
        <v>שונות</v>
      </c>
      <c r="D417" s="57" t="str">
        <f>VLOOKUP(A417,'מכרז- רפרנס מלא'!$A$4:$J$561,4,0)</f>
        <v>שונות</v>
      </c>
      <c r="E417" s="57" t="str">
        <f>VLOOKUP(A417,'מכרז- רפרנס מלא'!$A$4:$J$561,6,0)</f>
        <v>חרוזי ונציה 2 מ"מ</v>
      </c>
      <c r="F417" s="57" t="str">
        <f>VLOOKUP(A417,'מכרז- רפרנס מלא'!$A$4:$J$561,7,0)</f>
        <v>חרוזי ונציה 2 מ"מ, צבעים שונים -100 ג"ר באריזה</v>
      </c>
      <c r="G417" s="57">
        <f>VLOOKUP(A417,'מכרז- רפרנס מלא'!$A$4:$J$561,8,0)</f>
        <v>0</v>
      </c>
      <c r="H417" s="57" t="str">
        <f>VLOOKUP(A417,'מכרז- רפרנס מלא'!$A$4:$J$561,9,0)</f>
        <v>חב'</v>
      </c>
      <c r="I417" s="150">
        <f>VLOOKUP(A417,'מכרז- רפרנס מלא'!$A$4:$J$561,5,0)</f>
        <v>5.9374999999999999E-4</v>
      </c>
      <c r="J417" s="297"/>
      <c r="K417" s="243"/>
      <c r="L417" s="244"/>
    </row>
    <row r="418" spans="1:12" ht="42.75" x14ac:dyDescent="0.2">
      <c r="A418" s="236">
        <v>416</v>
      </c>
      <c r="B418" s="95" t="str">
        <f>VLOOKUP(A418,'מכרז- רפרנס מלא'!$A$4:$J$561,2,0)</f>
        <v>מכשור משרדי ואביזרי שולחן</v>
      </c>
      <c r="C418" s="95" t="str">
        <f>VLOOKUP(A418,'מכרז- רפרנס מלא'!$A$4:$J$561,3,0)</f>
        <v>שונות</v>
      </c>
      <c r="D418" s="57" t="str">
        <f>VLOOKUP(A418,'מכרז- רפרנס מלא'!$A$4:$J$561,4,0)</f>
        <v>שונות</v>
      </c>
      <c r="E418" s="57" t="str">
        <f>VLOOKUP(A418,'מכרז- רפרנס מלא'!$A$4:$J$561,6,0)</f>
        <v>חרוזים 10 מ"מ (חבית)</v>
      </c>
      <c r="F418" s="57" t="str">
        <f>VLOOKUP(A418,'מכרז- רפרנס מלא'!$A$4:$J$561,7,0)</f>
        <v>חרוזים (חבית) קוטר וגובה 10 מ"מ 500 יח' בשקית</v>
      </c>
      <c r="G418" s="57">
        <f>VLOOKUP(A418,'מכרז- רפרנס מלא'!$A$4:$J$561,8,0)</f>
        <v>0</v>
      </c>
      <c r="H418" s="57" t="str">
        <f>VLOOKUP(A418,'מכרז- רפרנס מלא'!$A$4:$J$561,9,0)</f>
        <v>חב'</v>
      </c>
      <c r="I418" s="150">
        <f>VLOOKUP(A418,'מכרז- רפרנס מלא'!$A$4:$J$561,5,0)</f>
        <v>5.9374999999999999E-4</v>
      </c>
      <c r="J418" s="297"/>
      <c r="K418" s="243"/>
      <c r="L418" s="244"/>
    </row>
    <row r="419" spans="1:12" ht="42.75" x14ac:dyDescent="0.2">
      <c r="A419" s="236">
        <v>417</v>
      </c>
      <c r="B419" s="95" t="str">
        <f>VLOOKUP(A419,'מכרז- רפרנס מלא'!$A$4:$J$561,2,0)</f>
        <v>מכשור משרדי ואביזרי שולחן</v>
      </c>
      <c r="C419" s="95" t="str">
        <f>VLOOKUP(A419,'מכרז- רפרנס מלא'!$A$4:$J$561,3,0)</f>
        <v>שונות</v>
      </c>
      <c r="D419" s="57" t="str">
        <f>VLOOKUP(A419,'מכרז- רפרנס מלא'!$A$4:$J$561,4,0)</f>
        <v>שונות</v>
      </c>
      <c r="E419" s="57" t="str">
        <f>VLOOKUP(A419,'מכרז- רפרנס מלא'!$A$4:$J$561,6,0)</f>
        <v>כדורי קלקר</v>
      </c>
      <c r="F419" s="57" t="str">
        <f>VLOOKUP(A419,'מכרז- רפרנס מלא'!$A$4:$J$561,7,0)</f>
        <v>כדורי קלקר עגולים 4 ס"מ, 100 יחידות בחבילה</v>
      </c>
      <c r="G419" s="57">
        <f>VLOOKUP(A419,'מכרז- רפרנס מלא'!$A$4:$J$561,8,0)</f>
        <v>0</v>
      </c>
      <c r="H419" s="57" t="str">
        <f>VLOOKUP(A419,'מכרז- רפרנס מלא'!$A$4:$J$561,9,0)</f>
        <v>חב'</v>
      </c>
      <c r="I419" s="150">
        <f>VLOOKUP(A419,'מכרז- רפרנס מלא'!$A$4:$J$561,5,0)</f>
        <v>5.9374999999999999E-4</v>
      </c>
      <c r="J419" s="297"/>
      <c r="K419" s="243"/>
      <c r="L419" s="244"/>
    </row>
    <row r="420" spans="1:12" ht="42.75" x14ac:dyDescent="0.2">
      <c r="A420" s="236">
        <v>418</v>
      </c>
      <c r="B420" s="95" t="str">
        <f>VLOOKUP(A420,'מכרז- רפרנס מלא'!$A$4:$J$561,2,0)</f>
        <v>מכשור משרדי ואביזרי שולחן</v>
      </c>
      <c r="C420" s="95" t="str">
        <f>VLOOKUP(A420,'מכרז- רפרנס מלא'!$A$4:$J$561,3,0)</f>
        <v>שונות</v>
      </c>
      <c r="D420" s="57" t="str">
        <f>VLOOKUP(A420,'מכרז- רפרנס מלא'!$A$4:$J$561,4,0)</f>
        <v>שונות</v>
      </c>
      <c r="E420" s="57" t="str">
        <f>VLOOKUP(A420,'מכרז- רפרנס מלא'!$A$4:$J$561,6,0)</f>
        <v>כדורי קלקר</v>
      </c>
      <c r="F420" s="57" t="str">
        <f>VLOOKUP(A420,'מכרז- רפרנס מלא'!$A$4:$J$561,7,0)</f>
        <v>כדורי קלקר עגולים 6 ס"מ,50 יחידות בחבילה</v>
      </c>
      <c r="G420" s="57">
        <f>VLOOKUP(A420,'מכרז- רפרנס מלא'!$A$4:$J$561,8,0)</f>
        <v>0</v>
      </c>
      <c r="H420" s="57" t="str">
        <f>VLOOKUP(A420,'מכרז- רפרנס מלא'!$A$4:$J$561,9,0)</f>
        <v>חב'</v>
      </c>
      <c r="I420" s="150">
        <f>VLOOKUP(A420,'מכרז- רפרנס מלא'!$A$4:$J$561,5,0)</f>
        <v>5.9374999999999999E-4</v>
      </c>
      <c r="J420" s="297"/>
      <c r="K420" s="243"/>
      <c r="L420" s="244"/>
    </row>
    <row r="421" spans="1:12" ht="42.75" x14ac:dyDescent="0.2">
      <c r="A421" s="236">
        <v>419</v>
      </c>
      <c r="B421" s="95" t="str">
        <f>VLOOKUP(A421,'מכרז- רפרנס מלא'!$A$4:$J$561,2,0)</f>
        <v>מכשור משרדי ואביזרי שולחן</v>
      </c>
      <c r="C421" s="95" t="str">
        <f>VLOOKUP(A421,'מכרז- רפרנס מלא'!$A$4:$J$561,3,0)</f>
        <v>שונות</v>
      </c>
      <c r="D421" s="57" t="str">
        <f>VLOOKUP(A421,'מכרז- רפרנס מלא'!$A$4:$J$561,4,0)</f>
        <v>שונות</v>
      </c>
      <c r="E421" s="57" t="str">
        <f>VLOOKUP(A421,'מכרז- רפרנס מלא'!$A$4:$J$561,6,0)</f>
        <v>עיניים זזות</v>
      </c>
      <c r="F421" s="57" t="str">
        <f>VLOOKUP(A421,'מכרז- רפרנס מלא'!$A$4:$J$561,7,0)</f>
        <v>100 עיניים זזות בגודל 18 מ"מ 100 יחידות בחבילה</v>
      </c>
      <c r="G421" s="57">
        <f>VLOOKUP(A421,'מכרז- רפרנס מלא'!$A$4:$J$561,8,0)</f>
        <v>0</v>
      </c>
      <c r="H421" s="57" t="str">
        <f>VLOOKUP(A421,'מכרז- רפרנס מלא'!$A$4:$J$561,9,0)</f>
        <v>חב'</v>
      </c>
      <c r="I421" s="150">
        <f>VLOOKUP(A421,'מכרז- רפרנס מלא'!$A$4:$J$561,5,0)</f>
        <v>5.9374999999999999E-4</v>
      </c>
      <c r="J421" s="297"/>
      <c r="K421" s="243"/>
      <c r="L421" s="244"/>
    </row>
    <row r="422" spans="1:12" ht="42.75" x14ac:dyDescent="0.2">
      <c r="A422" s="236">
        <v>420</v>
      </c>
      <c r="B422" s="95" t="str">
        <f>VLOOKUP(A422,'מכרז- רפרנס מלא'!$A$4:$J$561,2,0)</f>
        <v>מכשור משרדי ואביזרי שולחן</v>
      </c>
      <c r="C422" s="95" t="str">
        <f>VLOOKUP(A422,'מכרז- רפרנס מלא'!$A$4:$J$561,3,0)</f>
        <v>שונות</v>
      </c>
      <c r="D422" s="57" t="str">
        <f>VLOOKUP(A422,'מכרז- רפרנס מלא'!$A$4:$J$561,4,0)</f>
        <v>שונות</v>
      </c>
      <c r="E422" s="57" t="str">
        <f>VLOOKUP(A422,'מכרז- רפרנס מלא'!$A$4:$J$561,6,0)</f>
        <v>עיניים זזות</v>
      </c>
      <c r="F422" s="57" t="str">
        <f>VLOOKUP(A422,'מכרז- רפרנס מלא'!$A$4:$J$561,7,0)</f>
        <v>100עיניים זזות בגודל 12 מ"מ 100 יחידות בחבילה</v>
      </c>
      <c r="G422" s="57">
        <f>VLOOKUP(A422,'מכרז- רפרנס מלא'!$A$4:$J$561,8,0)</f>
        <v>0</v>
      </c>
      <c r="H422" s="57" t="str">
        <f>VLOOKUP(A422,'מכרז- רפרנס מלא'!$A$4:$J$561,9,0)</f>
        <v>חב'</v>
      </c>
      <c r="I422" s="150">
        <f>VLOOKUP(A422,'מכרז- רפרנס מלא'!$A$4:$J$561,5,0)</f>
        <v>5.9374999999999999E-4</v>
      </c>
      <c r="J422" s="297"/>
      <c r="K422" s="243"/>
      <c r="L422" s="244"/>
    </row>
    <row r="423" spans="1:12" ht="42.75" x14ac:dyDescent="0.2">
      <c r="A423" s="236">
        <v>421</v>
      </c>
      <c r="B423" s="95" t="str">
        <f>VLOOKUP(A423,'מכרז- רפרנס מלא'!$A$4:$J$561,2,0)</f>
        <v>מכשור משרדי ואביזרי שולחן</v>
      </c>
      <c r="C423" s="95" t="str">
        <f>VLOOKUP(A423,'מכרז- רפרנס מלא'!$A$4:$J$561,3,0)</f>
        <v>שונות</v>
      </c>
      <c r="D423" s="57" t="str">
        <f>VLOOKUP(A423,'מכרז- רפרנס מלא'!$A$4:$J$561,4,0)</f>
        <v>שונות</v>
      </c>
      <c r="E423" s="57" t="str">
        <f>VLOOKUP(A423,'מכרז- רפרנס מלא'!$A$4:$J$561,6,0)</f>
        <v>עיניים זזות</v>
      </c>
      <c r="F423" s="57" t="str">
        <f>VLOOKUP(A423,'מכרז- רפרנס מלא'!$A$4:$J$561,7,0)</f>
        <v>100עיניים זזות בגודל 10 מ"מ 100 יחידות בחבילה</v>
      </c>
      <c r="G423" s="57">
        <f>VLOOKUP(A423,'מכרז- רפרנס מלא'!$A$4:$J$561,8,0)</f>
        <v>0</v>
      </c>
      <c r="H423" s="57" t="str">
        <f>VLOOKUP(A423,'מכרז- רפרנס מלא'!$A$4:$J$561,9,0)</f>
        <v>חב'</v>
      </c>
      <c r="I423" s="150">
        <f>VLOOKUP(A423,'מכרז- רפרנס מלא'!$A$4:$J$561,5,0)</f>
        <v>5.9374999999999999E-4</v>
      </c>
      <c r="J423" s="297"/>
      <c r="K423" s="243"/>
      <c r="L423" s="244"/>
    </row>
    <row r="424" spans="1:12" ht="42.75" x14ac:dyDescent="0.2">
      <c r="A424" s="236">
        <v>422</v>
      </c>
      <c r="B424" s="95" t="str">
        <f>VLOOKUP(A424,'מכרז- רפרנס מלא'!$A$4:$J$561,2,0)</f>
        <v>מכשור משרדי ואביזרי שולחן</v>
      </c>
      <c r="C424" s="95" t="str">
        <f>VLOOKUP(A424,'מכרז- רפרנס מלא'!$A$4:$J$561,3,0)</f>
        <v>שונות</v>
      </c>
      <c r="D424" s="57" t="str">
        <f>VLOOKUP(A424,'מכרז- רפרנס מלא'!$A$4:$J$561,4,0)</f>
        <v>שונות</v>
      </c>
      <c r="E424" s="57" t="str">
        <f>VLOOKUP(A424,'מכרז- רפרנס מלא'!$A$4:$J$561,6,0)</f>
        <v>עיניים זזות</v>
      </c>
      <c r="F424" s="57" t="str">
        <f>VLOOKUP(A424,'מכרז- רפרנס מלא'!$A$4:$J$561,7,0)</f>
        <v>100עיניים זזות בגודל 7 מ"מ 100 יחידות בחבילה</v>
      </c>
      <c r="G424" s="57">
        <f>VLOOKUP(A424,'מכרז- רפרנס מלא'!$A$4:$J$561,8,0)</f>
        <v>0</v>
      </c>
      <c r="H424" s="57" t="str">
        <f>VLOOKUP(A424,'מכרז- רפרנס מלא'!$A$4:$J$561,9,0)</f>
        <v>חב'</v>
      </c>
      <c r="I424" s="150">
        <f>VLOOKUP(A424,'מכרז- רפרנס מלא'!$A$4:$J$561,5,0)</f>
        <v>5.9374999999999999E-4</v>
      </c>
      <c r="J424" s="297"/>
      <c r="K424" s="243"/>
      <c r="L424" s="244"/>
    </row>
    <row r="425" spans="1:12" ht="42.75" x14ac:dyDescent="0.2">
      <c r="A425" s="236">
        <v>423</v>
      </c>
      <c r="B425" s="95" t="str">
        <f>VLOOKUP(A425,'מכרז- רפרנס מלא'!$A$4:$J$561,2,0)</f>
        <v>מכשור משרדי ואביזרי שולחן</v>
      </c>
      <c r="C425" s="95" t="str">
        <f>VLOOKUP(A425,'מכרז- רפרנס מלא'!$A$4:$J$561,3,0)</f>
        <v>שונות</v>
      </c>
      <c r="D425" s="57" t="str">
        <f>VLOOKUP(A425,'מכרז- רפרנס מלא'!$A$4:$J$561,4,0)</f>
        <v>שונות</v>
      </c>
      <c r="E425" s="57" t="str">
        <f>VLOOKUP(A425,'מכרז- רפרנס מלא'!$A$4:$J$561,6,0)</f>
        <v>מקלות ארטיק</v>
      </c>
      <c r="F425" s="57" t="str">
        <f>VLOOKUP(A425,'מכרז- רפרנס מלא'!$A$4:$J$561,7,0)</f>
        <v>מקלות ארטיק, עץ טבעי,200 ג"ר בחבילה</v>
      </c>
      <c r="G425" s="57">
        <f>VLOOKUP(A425,'מכרז- רפרנס מלא'!$A$4:$J$561,8,0)</f>
        <v>0</v>
      </c>
      <c r="H425" s="57" t="str">
        <f>VLOOKUP(A425,'מכרז- רפרנס מלא'!$A$4:$J$561,9,0)</f>
        <v>חב'</v>
      </c>
      <c r="I425" s="150">
        <f>VLOOKUP(A425,'מכרז- רפרנס מלא'!$A$4:$J$561,5,0)</f>
        <v>5.9374999999999999E-4</v>
      </c>
      <c r="J425" s="297"/>
      <c r="K425" s="243"/>
      <c r="L425" s="244"/>
    </row>
    <row r="426" spans="1:12" ht="42.75" x14ac:dyDescent="0.2">
      <c r="A426" s="236">
        <v>424</v>
      </c>
      <c r="B426" s="95" t="str">
        <f>VLOOKUP(A426,'מכרז- רפרנס מלא'!$A$4:$J$561,2,0)</f>
        <v>מכשור משרדי ואביזרי שולחן</v>
      </c>
      <c r="C426" s="95" t="str">
        <f>VLOOKUP(A426,'מכרז- רפרנס מלא'!$A$4:$J$561,3,0)</f>
        <v>שונות</v>
      </c>
      <c r="D426" s="57" t="str">
        <f>VLOOKUP(A426,'מכרז- רפרנס מלא'!$A$4:$J$561,4,0)</f>
        <v>שונות</v>
      </c>
      <c r="E426" s="57" t="str">
        <f>VLOOKUP(A426,'מכרז- רפרנס מלא'!$A$4:$J$561,6,0)</f>
        <v>צורב לעץ</v>
      </c>
      <c r="F426" s="57" t="str">
        <f>VLOOKUP(A426,'מכרז- רפרנס מלא'!$A$4:$J$561,7,0)</f>
        <v>צורב לעץ 6 ראשים 30W</v>
      </c>
      <c r="G426" s="57">
        <f>VLOOKUP(A426,'מכרז- רפרנס מלא'!$A$4:$J$561,8,0)</f>
        <v>0</v>
      </c>
      <c r="H426" s="57" t="str">
        <f>VLOOKUP(A426,'מכרז- רפרנס מלא'!$A$4:$J$561,9,0)</f>
        <v>יח'</v>
      </c>
      <c r="I426" s="150">
        <f>VLOOKUP(A426,'מכרז- רפרנס מלא'!$A$4:$J$561,5,0)</f>
        <v>5.9374999999999999E-4</v>
      </c>
      <c r="J426" s="297"/>
      <c r="K426" s="243"/>
      <c r="L426" s="244"/>
    </row>
    <row r="427" spans="1:12" ht="42.75" x14ac:dyDescent="0.2">
      <c r="A427" s="236">
        <v>425</v>
      </c>
      <c r="B427" s="95" t="str">
        <f>VLOOKUP(A427,'מכרז- רפרנס מלא'!$A$4:$J$561,2,0)</f>
        <v>מכשור משרדי ואביזרי שולחן</v>
      </c>
      <c r="C427" s="95" t="str">
        <f>VLOOKUP(A427,'מכרז- רפרנס מלא'!$A$4:$J$561,3,0)</f>
        <v>שונות</v>
      </c>
      <c r="D427" s="57" t="str">
        <f>VLOOKUP(A427,'מכרז- רפרנס מלא'!$A$4:$J$561,4,0)</f>
        <v>שונות</v>
      </c>
      <c r="E427" s="57" t="str">
        <f>VLOOKUP(A427,'מכרז- רפרנס מלא'!$A$4:$J$561,6,0)</f>
        <v>משטח סול 100X40 ס"מ בצבעים שונים, יחידה אחת ניתן לגזירה קלה</v>
      </c>
      <c r="F427" s="57" t="str">
        <f>VLOOKUP(A427,'מכרז- רפרנס מלא'!$A$4:$J$561,7,0)</f>
        <v xml:space="preserve"> אדום S-40*100</v>
      </c>
      <c r="G427" s="57">
        <f>VLOOKUP(A427,'מכרז- רפרנס מלא'!$A$4:$J$561,8,0)</f>
        <v>0</v>
      </c>
      <c r="H427" s="57" t="str">
        <f>VLOOKUP(A427,'מכרז- רפרנס מלא'!$A$4:$J$561,9,0)</f>
        <v>יח'</v>
      </c>
      <c r="I427" s="150">
        <f>VLOOKUP(A427,'מכרז- רפרנס מלא'!$A$4:$J$561,5,0)</f>
        <v>5.9374999999999999E-4</v>
      </c>
      <c r="J427" s="297"/>
      <c r="K427" s="243"/>
      <c r="L427" s="244"/>
    </row>
    <row r="428" spans="1:12" ht="42.75" x14ac:dyDescent="0.2">
      <c r="A428" s="236">
        <v>426</v>
      </c>
      <c r="B428" s="95" t="str">
        <f>VLOOKUP(A428,'מכרז- רפרנס מלא'!$A$4:$J$561,2,0)</f>
        <v>מכשור משרדי ואביזרי שולחן</v>
      </c>
      <c r="C428" s="95" t="str">
        <f>VLOOKUP(A428,'מכרז- רפרנס מלא'!$A$4:$J$561,3,0)</f>
        <v>שונות</v>
      </c>
      <c r="D428" s="57" t="str">
        <f>VLOOKUP(A428,'מכרז- רפרנס מלא'!$A$4:$J$561,4,0)</f>
        <v>שונות</v>
      </c>
      <c r="E428" s="57" t="str">
        <f>VLOOKUP(A428,'מכרז- רפרנס מלא'!$A$4:$J$561,6,0)</f>
        <v>לוח קאפה</v>
      </c>
      <c r="F428" s="57" t="str">
        <f>VLOOKUP(A428,'מכרז- רפרנס מלא'!$A$4:$J$561,7,0)</f>
        <v xml:space="preserve"> לוח קאפה 70X100 ס"מ עובי 10 מ"מ, 10 יחידות בחבילה (ללא דבק)</v>
      </c>
      <c r="G428" s="57">
        <f>VLOOKUP(A428,'מכרז- רפרנס מלא'!$A$4:$J$561,8,0)</f>
        <v>0</v>
      </c>
      <c r="H428" s="57" t="str">
        <f>VLOOKUP(A428,'מכרז- רפרנס מלא'!$A$4:$J$561,9,0)</f>
        <v>חב'</v>
      </c>
      <c r="I428" s="150">
        <f>VLOOKUP(A428,'מכרז- רפרנס מלא'!$A$4:$J$561,5,0)</f>
        <v>5.9374999999999999E-4</v>
      </c>
      <c r="J428" s="297"/>
      <c r="K428" s="243"/>
      <c r="L428" s="244"/>
    </row>
    <row r="429" spans="1:12" ht="42.75" x14ac:dyDescent="0.2">
      <c r="A429" s="236">
        <v>427</v>
      </c>
      <c r="B429" s="95" t="str">
        <f>VLOOKUP(A429,'מכרז- רפרנס מלא'!$A$4:$J$561,2,0)</f>
        <v>מכשור משרדי ואביזרי שולחן</v>
      </c>
      <c r="C429" s="95" t="str">
        <f>VLOOKUP(A429,'מכרז- רפרנס מלא'!$A$4:$J$561,3,0)</f>
        <v>שונות</v>
      </c>
      <c r="D429" s="57" t="str">
        <f>VLOOKUP(A429,'מכרז- רפרנס מלא'!$A$4:$J$561,4,0)</f>
        <v>שונות</v>
      </c>
      <c r="E429" s="57" t="str">
        <f>VLOOKUP(A429,'מכרז- רפרנס מלא'!$A$4:$J$561,6,0)</f>
        <v>לוח קאפה</v>
      </c>
      <c r="F429" s="57" t="str">
        <f>VLOOKUP(A429,'מכרז- רפרנס מלא'!$A$4:$J$561,7,0)</f>
        <v xml:space="preserve"> לוח קאפה 70X100 ס"מ עובי 5 מ"מ, 10 יחידות בחבילה  (ללא דבק)</v>
      </c>
      <c r="G429" s="57">
        <f>VLOOKUP(A429,'מכרז- רפרנס מלא'!$A$4:$J$561,8,0)</f>
        <v>0</v>
      </c>
      <c r="H429" s="57" t="str">
        <f>VLOOKUP(A429,'מכרז- רפרנס מלא'!$A$4:$J$561,9,0)</f>
        <v>חב'</v>
      </c>
      <c r="I429" s="150">
        <f>VLOOKUP(A429,'מכרז- רפרנס מלא'!$A$4:$J$561,5,0)</f>
        <v>5.9374999999999999E-4</v>
      </c>
      <c r="J429" s="297"/>
      <c r="K429" s="243"/>
      <c r="L429" s="244"/>
    </row>
    <row r="430" spans="1:12" ht="42.75" x14ac:dyDescent="0.2">
      <c r="A430" s="236">
        <v>428</v>
      </c>
      <c r="B430" s="95" t="str">
        <f>VLOOKUP(A430,'מכרז- רפרנס מלא'!$A$4:$J$561,2,0)</f>
        <v>מכשור משרדי ואביזרי שולחן</v>
      </c>
      <c r="C430" s="95" t="str">
        <f>VLOOKUP(A430,'מכרז- רפרנס מלא'!$A$4:$J$561,3,0)</f>
        <v>שונות</v>
      </c>
      <c r="D430" s="57" t="str">
        <f>VLOOKUP(A430,'מכרז- רפרנס מלא'!$A$4:$J$561,4,0)</f>
        <v>שונות</v>
      </c>
      <c r="E430" s="57" t="str">
        <f>VLOOKUP(A430,'מכרז- רפרנס מלא'!$A$4:$J$561,6,0)</f>
        <v>לוח קאפה</v>
      </c>
      <c r="F430" s="57" t="str">
        <f>VLOOKUP(A430,'מכרז- רפרנס מלא'!$A$4:$J$561,7,0)</f>
        <v xml:space="preserve"> לוח קאפה 100X140 ס"מ עובי 10 מ"מ, 10 יחידות בחבילה  (ללא דבק)</v>
      </c>
      <c r="G430" s="57">
        <f>VLOOKUP(A430,'מכרז- רפרנס מלא'!$A$4:$J$561,8,0)</f>
        <v>0</v>
      </c>
      <c r="H430" s="57" t="str">
        <f>VLOOKUP(A430,'מכרז- רפרנס מלא'!$A$4:$J$561,9,0)</f>
        <v>חב'</v>
      </c>
      <c r="I430" s="150">
        <f>VLOOKUP(A430,'מכרז- רפרנס מלא'!$A$4:$J$561,5,0)</f>
        <v>5.9374999999999999E-4</v>
      </c>
      <c r="J430" s="297"/>
      <c r="K430" s="243"/>
      <c r="L430" s="244"/>
    </row>
    <row r="431" spans="1:12" ht="42.75" x14ac:dyDescent="0.2">
      <c r="A431" s="236">
        <v>429</v>
      </c>
      <c r="B431" s="95" t="str">
        <f>VLOOKUP(A431,'מכרז- רפרנס מלא'!$A$4:$J$561,2,0)</f>
        <v>מכשור משרדי ואביזרי שולחן</v>
      </c>
      <c r="C431" s="95" t="str">
        <f>VLOOKUP(A431,'מכרז- רפרנס מלא'!$A$4:$J$561,3,0)</f>
        <v>שונות</v>
      </c>
      <c r="D431" s="57" t="str">
        <f>VLOOKUP(A431,'מכרז- רפרנס מלא'!$A$4:$J$561,4,0)</f>
        <v>שונות</v>
      </c>
      <c r="E431" s="57" t="str">
        <f>VLOOKUP(A431,'מכרז- רפרנס מלא'!$A$4:$J$561,6,0)</f>
        <v>מכשיר ליצור תויות</v>
      </c>
      <c r="F431" s="57" t="str">
        <f>VLOOKUP(A431,'מכרז- רפרנס מלא'!$A$4:$J$561,7,0)</f>
        <v xml:space="preserve">מכשיר ליצור תויות LP 200 חברת DYMO </v>
      </c>
      <c r="G431" s="57" t="str">
        <f>VLOOKUP(A431,'מכרז- רפרנס מלא'!$A$4:$J$561,8,0)</f>
        <v>דיימו</v>
      </c>
      <c r="H431" s="57" t="str">
        <f>VLOOKUP(A431,'מכרז- רפרנס מלא'!$A$4:$J$561,9,0)</f>
        <v>יח'</v>
      </c>
      <c r="I431" s="150">
        <f>VLOOKUP(A431,'מכרז- רפרנס מלא'!$A$4:$J$561,5,0)</f>
        <v>5.9374999999999999E-4</v>
      </c>
      <c r="J431" s="297"/>
      <c r="K431" s="243"/>
      <c r="L431" s="244"/>
    </row>
    <row r="432" spans="1:12" ht="42.75" x14ac:dyDescent="0.2">
      <c r="A432" s="236">
        <v>430</v>
      </c>
      <c r="B432" s="95" t="str">
        <f>VLOOKUP(A432,'מכרז- רפרנס מלא'!$A$4:$J$561,2,0)</f>
        <v>מכשור משרדי ואביזרי שולחן</v>
      </c>
      <c r="C432" s="95" t="str">
        <f>VLOOKUP(A432,'מכרז- רפרנס מלא'!$A$4:$J$561,3,0)</f>
        <v>שונות</v>
      </c>
      <c r="D432" s="57" t="str">
        <f>VLOOKUP(A432,'מכרז- רפרנס מלא'!$A$4:$J$561,4,0)</f>
        <v>שונות</v>
      </c>
      <c r="E432" s="57" t="str">
        <f>VLOOKUP(A432,'מכרז- רפרנס מלא'!$A$4:$J$561,6,0)</f>
        <v xml:space="preserve">סרט מדבקות פלסטיות  </v>
      </c>
      <c r="F432" s="57" t="str">
        <f>VLOOKUP(A432,'מכרז- רפרנס מלא'!$A$4:$J$561,7,0)</f>
        <v xml:space="preserve">סרט מדבקות פלסטיות 6 מ"מ 7 מ' למכשירי DYMO בצבעים שונים </v>
      </c>
      <c r="G432" s="57" t="str">
        <f>VLOOKUP(A432,'מכרז- רפרנס מלא'!$A$4:$J$561,8,0)</f>
        <v>דיימו</v>
      </c>
      <c r="H432" s="57" t="str">
        <f>VLOOKUP(A432,'מכרז- רפרנס מלא'!$A$4:$J$561,9,0)</f>
        <v>יח'</v>
      </c>
      <c r="I432" s="150">
        <f>VLOOKUP(A432,'מכרז- רפרנס מלא'!$A$4:$J$561,5,0)</f>
        <v>5.9374999999999999E-4</v>
      </c>
      <c r="J432" s="297"/>
      <c r="K432" s="243"/>
      <c r="L432" s="244"/>
    </row>
    <row r="433" spans="1:12" ht="42.75" x14ac:dyDescent="0.2">
      <c r="A433" s="236">
        <v>431</v>
      </c>
      <c r="B433" s="95" t="str">
        <f>VLOOKUP(A433,'מכרז- רפרנס מלא'!$A$4:$J$561,2,0)</f>
        <v>מכשור משרדי ואביזרי שולחן</v>
      </c>
      <c r="C433" s="95" t="str">
        <f>VLOOKUP(A433,'מכרז- רפרנס מלא'!$A$4:$J$561,3,0)</f>
        <v>שונות</v>
      </c>
      <c r="D433" s="57" t="str">
        <f>VLOOKUP(A433,'מכרז- רפרנס מלא'!$A$4:$J$561,4,0)</f>
        <v>שונות</v>
      </c>
      <c r="E433" s="57" t="str">
        <f>VLOOKUP(A433,'מכרז- רפרנס מלא'!$A$4:$J$561,6,0)</f>
        <v xml:space="preserve">סרט מדבקות פלסטיות  </v>
      </c>
      <c r="F433" s="57" t="str">
        <f>VLOOKUP(A433,'מכרז- רפרנס מלא'!$A$4:$J$561,7,0)</f>
        <v>סרט מדבקות פלסטיות 6 מ"מ 7 מ' למכשירי DYMO   שקוף</v>
      </c>
      <c r="G433" s="57" t="str">
        <f>VLOOKUP(A433,'מכרז- רפרנס מלא'!$A$4:$J$561,8,0)</f>
        <v>דיימו</v>
      </c>
      <c r="H433" s="57" t="str">
        <f>VLOOKUP(A433,'מכרז- רפרנס מלא'!$A$4:$J$561,9,0)</f>
        <v>יח'</v>
      </c>
      <c r="I433" s="150">
        <f>VLOOKUP(A433,'מכרז- רפרנס מלא'!$A$4:$J$561,5,0)</f>
        <v>5.9374999999999999E-4</v>
      </c>
      <c r="J433" s="297"/>
      <c r="K433" s="243"/>
      <c r="L433" s="244"/>
    </row>
    <row r="434" spans="1:12" ht="42.75" x14ac:dyDescent="0.2">
      <c r="A434" s="236">
        <v>432</v>
      </c>
      <c r="B434" s="95" t="str">
        <f>VLOOKUP(A434,'מכרז- רפרנס מלא'!$A$4:$J$561,2,0)</f>
        <v>מכשור משרדי ואביזרי שולחן</v>
      </c>
      <c r="C434" s="95" t="str">
        <f>VLOOKUP(A434,'מכרז- רפרנס מלא'!$A$4:$J$561,3,0)</f>
        <v>שונות</v>
      </c>
      <c r="D434" s="57" t="str">
        <f>VLOOKUP(A434,'מכרז- רפרנס מלא'!$A$4:$J$561,4,0)</f>
        <v>שונות</v>
      </c>
      <c r="E434" s="57" t="str">
        <f>VLOOKUP(A434,'מכרז- רפרנס מלא'!$A$4:$J$561,6,0)</f>
        <v xml:space="preserve">סרט מדבקות פלסטיות  </v>
      </c>
      <c r="F434" s="57" t="str">
        <f>VLOOKUP(A434,'מכרז- רפרנס מלא'!$A$4:$J$561,7,0)</f>
        <v>סרט מדבקות פלסטיות 9 מ"מ 7 מ' למכשירי DYMO בצבעים שונים כולל שקוף</v>
      </c>
      <c r="G434" s="57" t="str">
        <f>VLOOKUP(A434,'מכרז- רפרנס מלא'!$A$4:$J$561,8,0)</f>
        <v>דיימו</v>
      </c>
      <c r="H434" s="57" t="str">
        <f>VLOOKUP(A434,'מכרז- רפרנס מלא'!$A$4:$J$561,9,0)</f>
        <v>יח'</v>
      </c>
      <c r="I434" s="150">
        <f>VLOOKUP(A434,'מכרז- רפרנס מלא'!$A$4:$J$561,5,0)</f>
        <v>5.9374999999999999E-4</v>
      </c>
      <c r="J434" s="297"/>
      <c r="K434" s="243"/>
      <c r="L434" s="244"/>
    </row>
    <row r="435" spans="1:12" ht="42.75" x14ac:dyDescent="0.2">
      <c r="A435" s="236">
        <v>433</v>
      </c>
      <c r="B435" s="95" t="str">
        <f>VLOOKUP(A435,'מכרז- רפרנס מלא'!$A$4:$J$561,2,0)</f>
        <v>מכשור משרדי ואביזרי שולחן</v>
      </c>
      <c r="C435" s="95" t="str">
        <f>VLOOKUP(A435,'מכרז- רפרנס מלא'!$A$4:$J$561,3,0)</f>
        <v>שונות</v>
      </c>
      <c r="D435" s="57" t="str">
        <f>VLOOKUP(A435,'מכרז- רפרנס מלא'!$A$4:$J$561,4,0)</f>
        <v>שונות</v>
      </c>
      <c r="E435" s="57" t="str">
        <f>VLOOKUP(A435,'מכרז- רפרנס מלא'!$A$4:$J$561,6,0)</f>
        <v xml:space="preserve">סרט מדבקות פלסטיות  </v>
      </c>
      <c r="F435" s="57" t="str">
        <f>VLOOKUP(A435,'מכרז- רפרנס מלא'!$A$4:$J$561,7,0)</f>
        <v>סרט מדבקות פלסטיות 9 מ"מ 7 מ' למכשירי DYMO לבן</v>
      </c>
      <c r="G435" s="57" t="str">
        <f>VLOOKUP(A435,'מכרז- רפרנס מלא'!$A$4:$J$561,8,0)</f>
        <v>דיימו</v>
      </c>
      <c r="H435" s="57" t="str">
        <f>VLOOKUP(A435,'מכרז- רפרנס מלא'!$A$4:$J$561,9,0)</f>
        <v>יח'</v>
      </c>
      <c r="I435" s="150">
        <f>VLOOKUP(A435,'מכרז- רפרנס מלא'!$A$4:$J$561,5,0)</f>
        <v>5.9374999999999999E-4</v>
      </c>
      <c r="J435" s="297"/>
      <c r="K435" s="243"/>
      <c r="L435" s="244"/>
    </row>
    <row r="436" spans="1:12" ht="42.75" x14ac:dyDescent="0.2">
      <c r="A436" s="236">
        <v>434</v>
      </c>
      <c r="B436" s="95" t="str">
        <f>VLOOKUP(A436,'מכרז- רפרנס מלא'!$A$4:$J$561,2,0)</f>
        <v>מכשור משרדי ואביזרי שולחן</v>
      </c>
      <c r="C436" s="95" t="str">
        <f>VLOOKUP(A436,'מכרז- רפרנס מלא'!$A$4:$J$561,3,0)</f>
        <v>שונות</v>
      </c>
      <c r="D436" s="57" t="str">
        <f>VLOOKUP(A436,'מכרז- רפרנס מלא'!$A$4:$J$561,4,0)</f>
        <v>שונות</v>
      </c>
      <c r="E436" s="57" t="str">
        <f>VLOOKUP(A436,'מכרז- רפרנס מלא'!$A$4:$J$561,6,0)</f>
        <v xml:space="preserve">סרט מדבקות פלסטיות  </v>
      </c>
      <c r="F436" s="57" t="str">
        <f>VLOOKUP(A436,'מכרז- רפרנס מלא'!$A$4:$J$561,7,0)</f>
        <v>סרט מדבקות פלסטיות 9 מ"מ 7 מ' למכשירי DYMO צהוב</v>
      </c>
      <c r="G436" s="57" t="str">
        <f>VLOOKUP(A436,'מכרז- רפרנס מלא'!$A$4:$J$561,8,0)</f>
        <v>דיימו</v>
      </c>
      <c r="H436" s="57" t="str">
        <f>VLOOKUP(A436,'מכרז- רפרנס מלא'!$A$4:$J$561,9,0)</f>
        <v>יח'</v>
      </c>
      <c r="I436" s="150">
        <f>VLOOKUP(A436,'מכרז- רפרנס מלא'!$A$4:$J$561,5,0)</f>
        <v>5.9374999999999999E-4</v>
      </c>
      <c r="J436" s="297"/>
      <c r="K436" s="243"/>
      <c r="L436" s="244"/>
    </row>
    <row r="437" spans="1:12" ht="42.75" x14ac:dyDescent="0.2">
      <c r="A437" s="236">
        <v>435</v>
      </c>
      <c r="B437" s="95" t="str">
        <f>VLOOKUP(A437,'מכרז- רפרנס מלא'!$A$4:$J$561,2,0)</f>
        <v>מכשור משרדי ואביזרי שולחן</v>
      </c>
      <c r="C437" s="95" t="str">
        <f>VLOOKUP(A437,'מכרז- רפרנס מלא'!$A$4:$J$561,3,0)</f>
        <v>שונות</v>
      </c>
      <c r="D437" s="57" t="str">
        <f>VLOOKUP(A437,'מכרז- רפרנס מלא'!$A$4:$J$561,4,0)</f>
        <v>שונות</v>
      </c>
      <c r="E437" s="57" t="str">
        <f>VLOOKUP(A437,'מכרז- רפרנס מלא'!$A$4:$J$561,6,0)</f>
        <v xml:space="preserve">סרט מדבקות פלסטיות  </v>
      </c>
      <c r="F437" s="57" t="str">
        <f>VLOOKUP(A437,'מכרז- רפרנס מלא'!$A$4:$J$561,7,0)</f>
        <v>סרט מדבקות פלסטיות 12 מ"מ 7 מ' למכשירי DYMO בצבעים שונים כולל שקוף.</v>
      </c>
      <c r="G437" s="57" t="str">
        <f>VLOOKUP(A437,'מכרז- רפרנס מלא'!$A$4:$J$561,8,0)</f>
        <v>דיימו</v>
      </c>
      <c r="H437" s="57" t="str">
        <f>VLOOKUP(A437,'מכרז- רפרנס מלא'!$A$4:$J$561,9,0)</f>
        <v>יח'</v>
      </c>
      <c r="I437" s="150">
        <f>VLOOKUP(A437,'מכרז- רפרנס מלא'!$A$4:$J$561,5,0)</f>
        <v>5.9374999999999999E-4</v>
      </c>
      <c r="J437" s="297"/>
      <c r="K437" s="243"/>
      <c r="L437" s="244"/>
    </row>
    <row r="438" spans="1:12" ht="42.75" x14ac:dyDescent="0.2">
      <c r="A438" s="236">
        <v>436</v>
      </c>
      <c r="B438" s="95" t="str">
        <f>VLOOKUP(A438,'מכרז- רפרנס מלא'!$A$4:$J$561,2,0)</f>
        <v>מכשור משרדי ואביזרי שולחן</v>
      </c>
      <c r="C438" s="95" t="str">
        <f>VLOOKUP(A438,'מכרז- רפרנס מלא'!$A$4:$J$561,3,0)</f>
        <v>שונות</v>
      </c>
      <c r="D438" s="57" t="str">
        <f>VLOOKUP(A438,'מכרז- רפרנס מלא'!$A$4:$J$561,4,0)</f>
        <v>שונות</v>
      </c>
      <c r="E438" s="57" t="str">
        <f>VLOOKUP(A438,'מכרז- רפרנס מלא'!$A$4:$J$561,6,0)</f>
        <v xml:space="preserve">סרט מדבקות פלסטיות  </v>
      </c>
      <c r="F438" s="57" t="str">
        <f>VLOOKUP(A438,'מכרז- רפרנס מלא'!$A$4:$J$561,7,0)</f>
        <v>סרט מדבקות פלסטיות 18 מ"מ 7 מ' למכשירי DYMO בצבעים שונים כולל שקוף</v>
      </c>
      <c r="G438" s="57" t="str">
        <f>VLOOKUP(A438,'מכרז- רפרנס מלא'!$A$4:$J$561,8,0)</f>
        <v>דיימו</v>
      </c>
      <c r="H438" s="57" t="str">
        <f>VLOOKUP(A438,'מכרז- רפרנס מלא'!$A$4:$J$561,9,0)</f>
        <v>יח'</v>
      </c>
      <c r="I438" s="150">
        <f>VLOOKUP(A438,'מכרז- רפרנס מלא'!$A$4:$J$561,5,0)</f>
        <v>5.9374999999999999E-4</v>
      </c>
      <c r="J438" s="297"/>
      <c r="K438" s="243"/>
      <c r="L438" s="244"/>
    </row>
    <row r="439" spans="1:12" ht="42.75" x14ac:dyDescent="0.2">
      <c r="A439" s="236">
        <v>437</v>
      </c>
      <c r="B439" s="95" t="str">
        <f>VLOOKUP(A439,'מכרז- רפרנס מלא'!$A$4:$J$561,2,0)</f>
        <v>מכשור משרדי ואביזרי שולחן</v>
      </c>
      <c r="C439" s="95" t="str">
        <f>VLOOKUP(A439,'מכרז- רפרנס מלא'!$A$4:$J$561,3,0)</f>
        <v>שונות</v>
      </c>
      <c r="D439" s="57" t="str">
        <f>VLOOKUP(A439,'מכרז- רפרנס מלא'!$A$4:$J$561,4,0)</f>
        <v>שונות</v>
      </c>
      <c r="E439" s="57" t="str">
        <f>VLOOKUP(A439,'מכרז- רפרנס מלא'!$A$4:$J$561,6,0)</f>
        <v xml:space="preserve">סרט מדבקות פלסטיות  </v>
      </c>
      <c r="F439" s="57" t="str">
        <f>VLOOKUP(A439,'מכרז- רפרנס מלא'!$A$4:$J$561,7,0)</f>
        <v>סרט מדבקות פלסטיות 24 מ"מ 7 מ' למכשירי DYMO בצבעים שונים כולל שקוף</v>
      </c>
      <c r="G439" s="57" t="str">
        <f>VLOOKUP(A439,'מכרז- רפרנס מלא'!$A$4:$J$561,8,0)</f>
        <v>דיימו</v>
      </c>
      <c r="H439" s="57" t="str">
        <f>VLOOKUP(A439,'מכרז- רפרנס מלא'!$A$4:$J$561,9,0)</f>
        <v>יח'</v>
      </c>
      <c r="I439" s="150">
        <f>VLOOKUP(A439,'מכרז- רפרנס מלא'!$A$4:$J$561,5,0)</f>
        <v>5.9374999999999999E-4</v>
      </c>
      <c r="J439" s="297"/>
      <c r="K439" s="243"/>
      <c r="L439" s="244"/>
    </row>
    <row r="440" spans="1:12" ht="57" x14ac:dyDescent="0.2">
      <c r="A440" s="236">
        <v>438</v>
      </c>
      <c r="B440" s="95" t="str">
        <f>VLOOKUP(A440,'מכרז- רפרנס מלא'!$A$4:$J$561,2,0)</f>
        <v>מכשור משרדי ואביזרי שולחן</v>
      </c>
      <c r="C440" s="95" t="str">
        <f>VLOOKUP(A440,'מכרז- רפרנס מלא'!$A$4:$J$561,3,0)</f>
        <v>שונות</v>
      </c>
      <c r="D440" s="57" t="str">
        <f>VLOOKUP(A440,'מכרז- רפרנס מלא'!$A$4:$J$561,4,0)</f>
        <v>שונות</v>
      </c>
      <c r="E440" s="57" t="str">
        <f>VLOOKUP(A440,'מכרז- רפרנס מלא'!$A$4:$J$561,6,0)</f>
        <v xml:space="preserve">סרט מדבקות פלסטיות  </v>
      </c>
      <c r="F440" s="57" t="str">
        <f>VLOOKUP(A440,'מכרז- רפרנס מלא'!$A$4:$J$561,7,0)</f>
        <v>מדבקות למדפסת DYMO LABELWRITER 450  לבן 5.5*7 ס"מ (54 מ"מ/70 מ"מ) כמות מדבקות 320 יח' כתב שחור על רקע לבן</v>
      </c>
      <c r="G440" s="57" t="str">
        <f>VLOOKUP(A440,'מכרז- רפרנס מלא'!$A$4:$J$561,8,0)</f>
        <v>דיימו</v>
      </c>
      <c r="H440" s="57" t="str">
        <f>VLOOKUP(A440,'מכרז- רפרנס מלא'!$A$4:$J$561,9,0)</f>
        <v>יח'</v>
      </c>
      <c r="I440" s="150">
        <f>VLOOKUP(A440,'מכרז- רפרנס מלא'!$A$4:$J$561,5,0)</f>
        <v>5.9374999999999999E-4</v>
      </c>
      <c r="J440" s="297"/>
      <c r="K440" s="243"/>
      <c r="L440" s="244"/>
    </row>
    <row r="441" spans="1:12" ht="42.75" x14ac:dyDescent="0.2">
      <c r="A441" s="236">
        <v>439</v>
      </c>
      <c r="B441" s="95" t="str">
        <f>VLOOKUP(A441,'מכרז- רפרנס מלא'!$A$4:$J$561,2,0)</f>
        <v>מכשור משרדי ואביזרי שולחן</v>
      </c>
      <c r="C441" s="95" t="str">
        <f>VLOOKUP(A441,'מכרז- רפרנס מלא'!$A$4:$J$561,3,0)</f>
        <v>שונות</v>
      </c>
      <c r="D441" s="57" t="str">
        <f>VLOOKUP(A441,'מכרז- רפרנס מלא'!$A$4:$J$561,4,0)</f>
        <v>שונות</v>
      </c>
      <c r="E441" s="57" t="str">
        <f>VLOOKUP(A441,'מכרז- רפרנס מלא'!$A$4:$J$561,6,0)</f>
        <v xml:space="preserve">סרט מדבקות פלסטיות  </v>
      </c>
      <c r="F441" s="57" t="str">
        <f>VLOOKUP(A441,'מכרז- רפרנס מלא'!$A$4:$J$561,7,0)</f>
        <v>סרט מדבקות פלסטיות 6 מ"מ 8 מ' למכשירי BROTHER בצבעים שונים כולל שקוף</v>
      </c>
      <c r="G441" s="57" t="str">
        <f>VLOOKUP(A441,'מכרז- רפרנס מלא'!$A$4:$J$561,8,0)</f>
        <v>BROTHER</v>
      </c>
      <c r="H441" s="57" t="str">
        <f>VLOOKUP(A441,'מכרז- רפרנס מלא'!$A$4:$J$561,9,0)</f>
        <v>יח'</v>
      </c>
      <c r="I441" s="150">
        <f>VLOOKUP(A441,'מכרז- רפרנס מלא'!$A$4:$J$561,5,0)</f>
        <v>5.9374999999999999E-4</v>
      </c>
      <c r="J441" s="297"/>
      <c r="K441" s="243"/>
      <c r="L441" s="244"/>
    </row>
    <row r="442" spans="1:12" ht="42.75" x14ac:dyDescent="0.2">
      <c r="A442" s="236">
        <v>440</v>
      </c>
      <c r="B442" s="95" t="str">
        <f>VLOOKUP(A442,'מכרז- רפרנס מלא'!$A$4:$J$561,2,0)</f>
        <v>מכשור משרדי ואביזרי שולחן</v>
      </c>
      <c r="C442" s="95" t="str">
        <f>VLOOKUP(A442,'מכרז- רפרנס מלא'!$A$4:$J$561,3,0)</f>
        <v>שונות</v>
      </c>
      <c r="D442" s="57" t="str">
        <f>VLOOKUP(A442,'מכרז- רפרנס מלא'!$A$4:$J$561,4,0)</f>
        <v>שונות</v>
      </c>
      <c r="E442" s="57" t="str">
        <f>VLOOKUP(A442,'מכרז- רפרנס מלא'!$A$4:$J$561,6,0)</f>
        <v xml:space="preserve">סרט מדבקות פלסטיות  </v>
      </c>
      <c r="F442" s="57" t="str">
        <f>VLOOKUP(A442,'מכרז- רפרנס מלא'!$A$4:$J$561,7,0)</f>
        <v xml:space="preserve">סרט מדבקות פלסטיות 9 מ"מ 8 מ' למכשירי BROTHER בצבעים שונים </v>
      </c>
      <c r="G442" s="57" t="str">
        <f>VLOOKUP(A442,'מכרז- רפרנס מלא'!$A$4:$J$561,8,0)</f>
        <v>BROTHER</v>
      </c>
      <c r="H442" s="57" t="str">
        <f>VLOOKUP(A442,'מכרז- רפרנס מלא'!$A$4:$J$561,9,0)</f>
        <v>יח'</v>
      </c>
      <c r="I442" s="150">
        <f>VLOOKUP(A442,'מכרז- רפרנס מלא'!$A$4:$J$561,5,0)</f>
        <v>5.9374999999999999E-4</v>
      </c>
      <c r="J442" s="297"/>
      <c r="K442" s="243"/>
      <c r="L442" s="244"/>
    </row>
    <row r="443" spans="1:12" ht="42.75" x14ac:dyDescent="0.2">
      <c r="A443" s="236">
        <v>441</v>
      </c>
      <c r="B443" s="95" t="str">
        <f>VLOOKUP(A443,'מכרז- רפרנס מלא'!$A$4:$J$561,2,0)</f>
        <v>מכשור משרדי ואביזרי שולחן</v>
      </c>
      <c r="C443" s="95" t="str">
        <f>VLOOKUP(A443,'מכרז- רפרנס מלא'!$A$4:$J$561,3,0)</f>
        <v>שונות</v>
      </c>
      <c r="D443" s="57" t="str">
        <f>VLOOKUP(A443,'מכרז- רפרנס מלא'!$A$4:$J$561,4,0)</f>
        <v>שונות</v>
      </c>
      <c r="E443" s="57" t="str">
        <f>VLOOKUP(A443,'מכרז- רפרנס מלא'!$A$4:$J$561,6,0)</f>
        <v xml:space="preserve">סרט מדבקות פלסטיות  </v>
      </c>
      <c r="F443" s="57" t="str">
        <f>VLOOKUP(A443,'מכרז- רפרנס מלא'!$A$4:$J$561,7,0)</f>
        <v>סרט מדבקות פלסטיות 9 מ"מ 8 מ' למכשירי BROTHER אדום על לבן</v>
      </c>
      <c r="G443" s="57" t="str">
        <f>VLOOKUP(A443,'מכרז- רפרנס מלא'!$A$4:$J$561,8,0)</f>
        <v>BROTHER</v>
      </c>
      <c r="H443" s="57" t="str">
        <f>VLOOKUP(A443,'מכרז- רפרנס מלא'!$A$4:$J$561,9,0)</f>
        <v>יח'</v>
      </c>
      <c r="I443" s="150">
        <f>VLOOKUP(A443,'מכרז- רפרנס מלא'!$A$4:$J$561,5,0)</f>
        <v>5.9374999999999999E-4</v>
      </c>
      <c r="J443" s="297"/>
      <c r="K443" s="243"/>
      <c r="L443" s="244"/>
    </row>
    <row r="444" spans="1:12" ht="42.75" x14ac:dyDescent="0.2">
      <c r="A444" s="236">
        <v>442</v>
      </c>
      <c r="B444" s="95" t="str">
        <f>VLOOKUP(A444,'מכרז- רפרנס מלא'!$A$4:$J$561,2,0)</f>
        <v>מכשור משרדי ואביזרי שולחן</v>
      </c>
      <c r="C444" s="95" t="str">
        <f>VLOOKUP(A444,'מכרז- רפרנס מלא'!$A$4:$J$561,3,0)</f>
        <v>שונות</v>
      </c>
      <c r="D444" s="57" t="str">
        <f>VLOOKUP(A444,'מכרז- רפרנס מלא'!$A$4:$J$561,4,0)</f>
        <v>שונות</v>
      </c>
      <c r="E444" s="57" t="str">
        <f>VLOOKUP(A444,'מכרז- רפרנס מלא'!$A$4:$J$561,6,0)</f>
        <v xml:space="preserve">סרט מדבקות פלסטיות  </v>
      </c>
      <c r="F444" s="57" t="str">
        <f>VLOOKUP(A444,'מכרז- רפרנס מלא'!$A$4:$J$561,7,0)</f>
        <v>סרט מדבקות פלסטיות 9 מ"מ 8 מ' למכשירי BROTHER כחול על לבן</v>
      </c>
      <c r="G444" s="57" t="str">
        <f>VLOOKUP(A444,'מכרז- רפרנס מלא'!$A$4:$J$561,8,0)</f>
        <v>BROTHER</v>
      </c>
      <c r="H444" s="57" t="str">
        <f>VLOOKUP(A444,'מכרז- רפרנס מלא'!$A$4:$J$561,9,0)</f>
        <v>יח'</v>
      </c>
      <c r="I444" s="150">
        <f>VLOOKUP(A444,'מכרז- רפרנס מלא'!$A$4:$J$561,5,0)</f>
        <v>5.9374999999999999E-4</v>
      </c>
      <c r="J444" s="297"/>
      <c r="K444" s="243"/>
      <c r="L444" s="244"/>
    </row>
    <row r="445" spans="1:12" ht="42.75" x14ac:dyDescent="0.2">
      <c r="A445" s="236">
        <v>443</v>
      </c>
      <c r="B445" s="95" t="str">
        <f>VLOOKUP(A445,'מכרז- רפרנס מלא'!$A$4:$J$561,2,0)</f>
        <v>מכשור משרדי ואביזרי שולחן</v>
      </c>
      <c r="C445" s="95" t="str">
        <f>VLOOKUP(A445,'מכרז- רפרנס מלא'!$A$4:$J$561,3,0)</f>
        <v>שונות</v>
      </c>
      <c r="D445" s="57" t="str">
        <f>VLOOKUP(A445,'מכרז- רפרנס מלא'!$A$4:$J$561,4,0)</f>
        <v>שונות</v>
      </c>
      <c r="E445" s="57" t="str">
        <f>VLOOKUP(A445,'מכרז- רפרנס מלא'!$A$4:$J$561,6,0)</f>
        <v xml:space="preserve">סרט מדבקות פלסטיות  </v>
      </c>
      <c r="F445" s="57" t="str">
        <f>VLOOKUP(A445,'מכרז- רפרנס מלא'!$A$4:$J$561,7,0)</f>
        <v>סרט מדבקות פלסטיות 9 מ"מ 8 מ' למכשירי BROTHER   שקוף</v>
      </c>
      <c r="G445" s="57" t="str">
        <f>VLOOKUP(A445,'מכרז- רפרנס מלא'!$A$4:$J$561,8,0)</f>
        <v>BROTHER</v>
      </c>
      <c r="H445" s="57" t="str">
        <f>VLOOKUP(A445,'מכרז- רפרנס מלא'!$A$4:$J$561,9,0)</f>
        <v>יח'</v>
      </c>
      <c r="I445" s="150">
        <f>VLOOKUP(A445,'מכרז- רפרנס מלא'!$A$4:$J$561,5,0)</f>
        <v>5.9374999999999999E-4</v>
      </c>
      <c r="J445" s="297"/>
      <c r="K445" s="243"/>
      <c r="L445" s="244"/>
    </row>
    <row r="446" spans="1:12" ht="42.75" x14ac:dyDescent="0.2">
      <c r="A446" s="236">
        <v>444</v>
      </c>
      <c r="B446" s="95" t="str">
        <f>VLOOKUP(A446,'מכרז- רפרנס מלא'!$A$4:$J$561,2,0)</f>
        <v>מכשור משרדי ואביזרי שולחן</v>
      </c>
      <c r="C446" s="95" t="str">
        <f>VLOOKUP(A446,'מכרז- רפרנס מלא'!$A$4:$J$561,3,0)</f>
        <v>שונות</v>
      </c>
      <c r="D446" s="57" t="str">
        <f>VLOOKUP(A446,'מכרז- רפרנס מלא'!$A$4:$J$561,4,0)</f>
        <v>שונות</v>
      </c>
      <c r="E446" s="57" t="str">
        <f>VLOOKUP(A446,'מכרז- רפרנס מלא'!$A$4:$J$561,6,0)</f>
        <v xml:space="preserve">סרט מדבקות פלסטיות  </v>
      </c>
      <c r="F446" s="57" t="str">
        <f>VLOOKUP(A446,'מכרז- רפרנס מלא'!$A$4:$J$561,7,0)</f>
        <v xml:space="preserve">סרט מדבקות פלסטיות 12 מ"מ 8 מ' למכשירי BROTHER בצבעים שונים </v>
      </c>
      <c r="G446" s="57" t="str">
        <f>VLOOKUP(A446,'מכרז- רפרנס מלא'!$A$4:$J$561,8,0)</f>
        <v>BROTHER</v>
      </c>
      <c r="H446" s="57" t="str">
        <f>VLOOKUP(A446,'מכרז- רפרנס מלא'!$A$4:$J$561,9,0)</f>
        <v>יח'</v>
      </c>
      <c r="I446" s="150">
        <f>VLOOKUP(A446,'מכרז- רפרנס מלא'!$A$4:$J$561,5,0)</f>
        <v>5.9374999999999999E-4</v>
      </c>
      <c r="J446" s="297"/>
      <c r="K446" s="243"/>
      <c r="L446" s="244"/>
    </row>
    <row r="447" spans="1:12" ht="42.75" x14ac:dyDescent="0.2">
      <c r="A447" s="236">
        <v>445</v>
      </c>
      <c r="B447" s="95" t="str">
        <f>VLOOKUP(A447,'מכרז- רפרנס מלא'!$A$4:$J$561,2,0)</f>
        <v>מכשור משרדי ואביזרי שולחן</v>
      </c>
      <c r="C447" s="95" t="str">
        <f>VLOOKUP(A447,'מכרז- רפרנס מלא'!$A$4:$J$561,3,0)</f>
        <v>שונות</v>
      </c>
      <c r="D447" s="57" t="str">
        <f>VLOOKUP(A447,'מכרז- רפרנס מלא'!$A$4:$J$561,4,0)</f>
        <v>שונות</v>
      </c>
      <c r="E447" s="57" t="str">
        <f>VLOOKUP(A447,'מכרז- רפרנס מלא'!$A$4:$J$561,6,0)</f>
        <v xml:space="preserve">סרט מדבקות פלסטיות  </v>
      </c>
      <c r="F447" s="57" t="str">
        <f>VLOOKUP(A447,'מכרז- רפרנס מלא'!$A$4:$J$561,7,0)</f>
        <v>סרט מדבקות פלסטיות 18 מ"מ 8 מ' למכשירי BROTHER כתב שחור / סרט לבן</v>
      </c>
      <c r="G447" s="57" t="str">
        <f>VLOOKUP(A447,'מכרז- רפרנס מלא'!$A$4:$J$561,8,0)</f>
        <v>BROTHER</v>
      </c>
      <c r="H447" s="57" t="str">
        <f>VLOOKUP(A447,'מכרז- רפרנס מלא'!$A$4:$J$561,9,0)</f>
        <v>יח'</v>
      </c>
      <c r="I447" s="150">
        <f>VLOOKUP(A447,'מכרז- רפרנס מלא'!$A$4:$J$561,5,0)</f>
        <v>5.9374999999999999E-4</v>
      </c>
      <c r="J447" s="297"/>
      <c r="K447" s="243"/>
      <c r="L447" s="244"/>
    </row>
    <row r="448" spans="1:12" ht="42.75" x14ac:dyDescent="0.2">
      <c r="A448" s="236">
        <v>446</v>
      </c>
      <c r="B448" s="95" t="str">
        <f>VLOOKUP(A448,'מכרז- רפרנס מלא'!$A$4:$J$561,2,0)</f>
        <v>מכשור משרדי ואביזרי שולחן</v>
      </c>
      <c r="C448" s="95" t="str">
        <f>VLOOKUP(A448,'מכרז- רפרנס מלא'!$A$4:$J$561,3,0)</f>
        <v>שונות</v>
      </c>
      <c r="D448" s="57" t="str">
        <f>VLOOKUP(A448,'מכרז- רפרנס מלא'!$A$4:$J$561,4,0)</f>
        <v>שונות</v>
      </c>
      <c r="E448" s="57" t="str">
        <f>VLOOKUP(A448,'מכרז- רפרנס מלא'!$A$4:$J$561,6,0)</f>
        <v xml:space="preserve">סרט מדבקות פלסטיות  </v>
      </c>
      <c r="F448" s="57" t="str">
        <f>VLOOKUP(A448,'מכרז- רפרנס מלא'!$A$4:$J$561,7,0)</f>
        <v>סרט מדבקות פלסטיות 18 מ"מ 8 מ' למכשירי BROTHER כתב שחור / סרט שקוף</v>
      </c>
      <c r="G448" s="57" t="str">
        <f>VLOOKUP(A448,'מכרז- רפרנס מלא'!$A$4:$J$561,8,0)</f>
        <v>BROTHER</v>
      </c>
      <c r="H448" s="57" t="str">
        <f>VLOOKUP(A448,'מכרז- רפרנס מלא'!$A$4:$J$561,9,0)</f>
        <v>יח'</v>
      </c>
      <c r="I448" s="150">
        <f>VLOOKUP(A448,'מכרז- רפרנס מלא'!$A$4:$J$561,5,0)</f>
        <v>5.9374999999999999E-4</v>
      </c>
      <c r="J448" s="297"/>
      <c r="K448" s="243"/>
      <c r="L448" s="244"/>
    </row>
    <row r="449" spans="1:12" ht="42.75" x14ac:dyDescent="0.2">
      <c r="A449" s="236">
        <v>447</v>
      </c>
      <c r="B449" s="95" t="str">
        <f>VLOOKUP(A449,'מכרז- רפרנס מלא'!$A$4:$J$561,2,0)</f>
        <v>מכשור משרדי ואביזרי שולחן</v>
      </c>
      <c r="C449" s="95" t="str">
        <f>VLOOKUP(A449,'מכרז- רפרנס מלא'!$A$4:$J$561,3,0)</f>
        <v>שונות</v>
      </c>
      <c r="D449" s="57" t="str">
        <f>VLOOKUP(A449,'מכרז- רפרנס מלא'!$A$4:$J$561,4,0)</f>
        <v>שונות</v>
      </c>
      <c r="E449" s="57" t="str">
        <f>VLOOKUP(A449,'מכרז- רפרנס מלא'!$A$4:$J$561,6,0)</f>
        <v>מדבקות PVC</v>
      </c>
      <c r="F449" s="57" t="str">
        <f>VLOOKUP(A449,'מכרז- רפרנס מלא'!$A$4:$J$561,7,0)</f>
        <v xml:space="preserve">מדבקות PVC מתפוררות להדפסת ברקודים בגודל 50*25 מ"מ למדפסת העברה טרמית מדגם DMX-E-4203 </v>
      </c>
      <c r="G449" s="57">
        <f>VLOOKUP(A449,'מכרז- רפרנס מלא'!$A$4:$J$561,8,0)</f>
        <v>0</v>
      </c>
      <c r="H449" s="57" t="str">
        <f>VLOOKUP(A449,'מכרז- רפרנס מלא'!$A$4:$J$561,9,0)</f>
        <v>גליל</v>
      </c>
      <c r="I449" s="150">
        <f>VLOOKUP(A449,'מכרז- רפרנס מלא'!$A$4:$J$561,5,0)</f>
        <v>5.9374999999999999E-4</v>
      </c>
      <c r="J449" s="297"/>
      <c r="K449" s="243"/>
      <c r="L449" s="244"/>
    </row>
    <row r="450" spans="1:12" ht="42.75" x14ac:dyDescent="0.2">
      <c r="A450" s="236">
        <v>448</v>
      </c>
      <c r="B450" s="95" t="str">
        <f>VLOOKUP(A450,'מכרז- רפרנס מלא'!$A$4:$J$561,2,0)</f>
        <v>מכשור משרדי ואביזרי שולחן</v>
      </c>
      <c r="C450" s="95" t="str">
        <f>VLOOKUP(A450,'מכרז- רפרנס מלא'!$A$4:$J$561,3,0)</f>
        <v>שונות</v>
      </c>
      <c r="D450" s="57" t="str">
        <f>VLOOKUP(A450,'מכרז- רפרנס מלא'!$A$4:$J$561,4,0)</f>
        <v>שונות</v>
      </c>
      <c r="E450" s="57" t="str">
        <f>VLOOKUP(A450,'מכרז- רפרנס מלא'!$A$4:$J$561,6,0)</f>
        <v>שרוך תליה עם קליפס</v>
      </c>
      <c r="F450" s="57" t="str">
        <f>VLOOKUP(A450,'מכרז- רפרנס מלא'!$A$4:$J$561,7,0)</f>
        <v xml:space="preserve">שרוך תליה עם קליפס רוחב 0.9 ס"מ אורך 45 ס"מ </v>
      </c>
      <c r="G450" s="57">
        <f>VLOOKUP(A450,'מכרז- רפרנס מלא'!$A$4:$J$561,8,0)</f>
        <v>0</v>
      </c>
      <c r="H450" s="57" t="str">
        <f>VLOOKUP(A450,'מכרז- רפרנס מלא'!$A$4:$J$561,9,0)</f>
        <v>יח'</v>
      </c>
      <c r="I450" s="150">
        <f>VLOOKUP(A450,'מכרז- רפרנס מלא'!$A$4:$J$561,5,0)</f>
        <v>5.9374999999999999E-4</v>
      </c>
      <c r="J450" s="297"/>
      <c r="K450" s="243"/>
      <c r="L450" s="244"/>
    </row>
    <row r="451" spans="1:12" ht="42.75" x14ac:dyDescent="0.2">
      <c r="A451" s="236">
        <v>449</v>
      </c>
      <c r="B451" s="95" t="str">
        <f>VLOOKUP(A451,'מכרז- רפרנס מלא'!$A$4:$J$561,2,0)</f>
        <v>מכשור משרדי ואביזרי שולחן</v>
      </c>
      <c r="C451" s="95" t="str">
        <f>VLOOKUP(A451,'מכרז- רפרנס מלא'!$A$4:$J$561,3,0)</f>
        <v>שונות</v>
      </c>
      <c r="D451" s="57" t="str">
        <f>VLOOKUP(A451,'מכרז- רפרנס מלא'!$A$4:$J$561,4,0)</f>
        <v>שונות</v>
      </c>
      <c r="E451" s="57" t="str">
        <f>VLOOKUP(A451,'מכרז- רפרנס מלא'!$A$4:$J$561,6,0)</f>
        <v xml:space="preserve">אקדח קידוד שורות 8 ספרות </v>
      </c>
      <c r="F451" s="57" t="str">
        <f>VLOOKUP(A451,'מכרז- רפרנס מלא'!$A$4:$J$561,7,0)</f>
        <v>אקדח קידוד    2שורות 8 ספרות   הפעלה פשוטה ונוחה לעבודה מאומצת גוף פלסטיק קשיח</v>
      </c>
      <c r="G451" s="57">
        <f>VLOOKUP(A451,'מכרז- רפרנס מלא'!$A$4:$J$561,8,0)</f>
        <v>0</v>
      </c>
      <c r="H451" s="57" t="str">
        <f>VLOOKUP(A451,'מכרז- רפרנס מלא'!$A$4:$J$561,9,0)</f>
        <v>יח'</v>
      </c>
      <c r="I451" s="150">
        <f>VLOOKUP(A451,'מכרז- רפרנס מלא'!$A$4:$J$561,5,0)</f>
        <v>5.9374999999999999E-4</v>
      </c>
      <c r="J451" s="297"/>
      <c r="K451" s="243"/>
      <c r="L451" s="244"/>
    </row>
    <row r="452" spans="1:12" ht="42.75" x14ac:dyDescent="0.2">
      <c r="A452" s="236">
        <v>450</v>
      </c>
      <c r="B452" s="95" t="str">
        <f>VLOOKUP(A452,'מכרז- רפרנס מלא'!$A$4:$J$561,2,0)</f>
        <v>מכשור משרדי ואביזרי שולחן</v>
      </c>
      <c r="C452" s="95" t="str">
        <f>VLOOKUP(A452,'מכרז- רפרנס מלא'!$A$4:$J$561,3,0)</f>
        <v>שונות</v>
      </c>
      <c r="D452" s="57" t="str">
        <f>VLOOKUP(A452,'מכרז- רפרנס מלא'!$A$4:$J$561,4,0)</f>
        <v>שונות</v>
      </c>
      <c r="E452" s="57" t="str">
        <f>VLOOKUP(A452,'מכרז- רפרנס מלא'!$A$4:$J$561,6,0)</f>
        <v xml:space="preserve">מדבקות לאקדח קידוד שתי  שורות </v>
      </c>
      <c r="F452" s="57" t="str">
        <f>VLOOKUP(A452,'מכרז- רפרנס מלא'!$A$4:$J$561,7,0)</f>
        <v xml:space="preserve">מדבקות לאקדח קידוד שתי  שורות </v>
      </c>
      <c r="G452" s="57">
        <f>VLOOKUP(A452,'מכרז- רפרנס מלא'!$A$4:$J$561,8,0)</f>
        <v>0</v>
      </c>
      <c r="H452" s="57" t="str">
        <f>VLOOKUP(A452,'מכרז- רפרנס מלא'!$A$4:$J$561,9,0)</f>
        <v>יח'</v>
      </c>
      <c r="I452" s="150">
        <f>VLOOKUP(A452,'מכרז- רפרנס מלא'!$A$4:$J$561,5,0)</f>
        <v>5.9374999999999999E-4</v>
      </c>
      <c r="J452" s="297"/>
      <c r="K452" s="243"/>
      <c r="L452" s="244"/>
    </row>
    <row r="453" spans="1:12" ht="42.75" x14ac:dyDescent="0.2">
      <c r="A453" s="236">
        <v>451</v>
      </c>
      <c r="B453" s="95" t="str">
        <f>VLOOKUP(A453,'מכרז- רפרנס מלא'!$A$4:$J$561,2,0)</f>
        <v>מכשור משרדי ואביזרי שולחן</v>
      </c>
      <c r="C453" s="95" t="str">
        <f>VLOOKUP(A453,'מכרז- רפרנס מלא'!$A$4:$J$561,3,0)</f>
        <v>שונות</v>
      </c>
      <c r="D453" s="57" t="str">
        <f>VLOOKUP(A453,'מכרז- רפרנס מלא'!$A$4:$J$561,4,0)</f>
        <v>שונות</v>
      </c>
      <c r="E453" s="57" t="str">
        <f>VLOOKUP(A453,'מכרז- רפרנס מלא'!$A$4:$J$561,6,0)</f>
        <v>תג שם  פלסטיק קשיח עם חור מארך.</v>
      </c>
      <c r="F453" s="57" t="str">
        <f>VLOOKUP(A453,'מכרז- רפרנס מלא'!$A$4:$J$561,7,0)</f>
        <v>תג שם  פלסטיק קשיח עם חור מארך.לשליפה מהירה</v>
      </c>
      <c r="G453" s="57">
        <f>VLOOKUP(A453,'מכרז- רפרנס מלא'!$A$4:$J$561,8,0)</f>
        <v>0</v>
      </c>
      <c r="H453" s="57" t="str">
        <f>VLOOKUP(A453,'מכרז- רפרנס מלא'!$A$4:$J$561,9,0)</f>
        <v>יח'</v>
      </c>
      <c r="I453" s="150">
        <f>VLOOKUP(A453,'מכרז- רפרנס מלא'!$A$4:$J$561,5,0)</f>
        <v>5.9374999999999999E-4</v>
      </c>
      <c r="J453" s="297"/>
      <c r="K453" s="243"/>
      <c r="L453" s="244"/>
    </row>
    <row r="454" spans="1:12" ht="42.75" x14ac:dyDescent="0.2">
      <c r="A454" s="236">
        <v>452</v>
      </c>
      <c r="B454" s="95" t="str">
        <f>VLOOKUP(A454,'מכרז- רפרנס מלא'!$A$4:$J$561,2,0)</f>
        <v>מכשור משרדי ואביזרי שולחן</v>
      </c>
      <c r="C454" s="95" t="str">
        <f>VLOOKUP(A454,'מכרז- רפרנס מלא'!$A$4:$J$561,3,0)</f>
        <v>שונות</v>
      </c>
      <c r="D454" s="57" t="str">
        <f>VLOOKUP(A454,'מכרז- רפרנס מלא'!$A$4:$J$561,4,0)</f>
        <v>שונות</v>
      </c>
      <c r="E454" s="57" t="str">
        <f>VLOOKUP(A454,'מכרז- רפרנס מלא'!$A$4:$J$561,6,0)</f>
        <v>קליפס לתג שם יו יו</v>
      </c>
      <c r="F454" s="57" t="str">
        <f>VLOOKUP(A454,'מכרז- רפרנס מלא'!$A$4:$J$561,7,0)</f>
        <v>קליפס לתג שם יו יו נשלף בקלות , קפיצי, חוט באורך 90 ס"מ , ניתן לחיבור לתגי שם בגדלים שונים</v>
      </c>
      <c r="G454" s="57">
        <f>VLOOKUP(A454,'מכרז- רפרנס מלא'!$A$4:$J$561,8,0)</f>
        <v>0</v>
      </c>
      <c r="H454" s="57" t="str">
        <f>VLOOKUP(A454,'מכרז- רפרנס מלא'!$A$4:$J$561,9,0)</f>
        <v>יח'</v>
      </c>
      <c r="I454" s="150">
        <f>VLOOKUP(A454,'מכרז- רפרנס מלא'!$A$4:$J$561,5,0)</f>
        <v>5.9374999999999999E-4</v>
      </c>
      <c r="J454" s="297"/>
      <c r="K454" s="243"/>
      <c r="L454" s="244"/>
    </row>
    <row r="455" spans="1:12" ht="42.75" x14ac:dyDescent="0.2">
      <c r="A455" s="236">
        <v>453</v>
      </c>
      <c r="B455" s="95" t="str">
        <f>VLOOKUP(A455,'מכרז- רפרנס מלא'!$A$4:$J$561,2,0)</f>
        <v>מכשור משרדי ואביזרי שולחן</v>
      </c>
      <c r="C455" s="95" t="str">
        <f>VLOOKUP(A455,'מכרז- רפרנס מלא'!$A$4:$J$561,3,0)</f>
        <v>שונות</v>
      </c>
      <c r="D455" s="57" t="str">
        <f>VLOOKUP(A455,'מכרז- רפרנס מלא'!$A$4:$J$561,4,0)</f>
        <v>שונות</v>
      </c>
      <c r="E455" s="57" t="str">
        <f>VLOOKUP(A455,'מכרז- רפרנס מלא'!$A$4:$J$561,6,0)</f>
        <v>כן עץ צר לציור-גובה 160*רוחב 60 (710)</v>
      </c>
      <c r="F455" s="57" t="str">
        <f>VLOOKUP(A455,'מכרז- רפרנס מלא'!$A$4:$J$561,7,0)</f>
        <v>כן עץ צר לציור-גובה 160*רוחב 60 (710)</v>
      </c>
      <c r="G455" s="57">
        <f>VLOOKUP(A455,'מכרז- רפרנס מלא'!$A$4:$J$561,8,0)</f>
        <v>0</v>
      </c>
      <c r="H455" s="57" t="str">
        <f>VLOOKUP(A455,'מכרז- רפרנס מלא'!$A$4:$J$561,9,0)</f>
        <v>יח'</v>
      </c>
      <c r="I455" s="150">
        <f>VLOOKUP(A455,'מכרז- רפרנס מלא'!$A$4:$J$561,5,0)</f>
        <v>5.9374999999999999E-4</v>
      </c>
      <c r="J455" s="297"/>
      <c r="K455" s="243"/>
      <c r="L455" s="244"/>
    </row>
    <row r="456" spans="1:12" ht="42.75" x14ac:dyDescent="0.2">
      <c r="A456" s="236">
        <v>454</v>
      </c>
      <c r="B456" s="95" t="str">
        <f>VLOOKUP(A456,'מכרז- רפרנס מלא'!$A$4:$J$561,2,0)</f>
        <v>מכשור משרדי ואביזרי שולחן</v>
      </c>
      <c r="C456" s="95" t="str">
        <f>VLOOKUP(A456,'מכרז- רפרנס מלא'!$A$4:$J$561,3,0)</f>
        <v>שונות</v>
      </c>
      <c r="D456" s="57" t="str">
        <f>VLOOKUP(A456,'מכרז- רפרנס מלא'!$A$4:$J$561,4,0)</f>
        <v>שונות</v>
      </c>
      <c r="E456" s="57" t="str">
        <f>VLOOKUP(A456,'מכרז- רפרנס מלא'!$A$4:$J$561,6,0)</f>
        <v>ניילון עבה רוחב 2 מ',גליל 100 מ'.120 מיק</v>
      </c>
      <c r="F456" s="57" t="str">
        <f>VLOOKUP(A456,'מכרז- רפרנס מלא'!$A$4:$J$561,7,0)</f>
        <v>ניילון  שקוף עבה רוחב 2 מ',גליל 100 מ'.120 מיק</v>
      </c>
      <c r="G456" s="57">
        <f>VLOOKUP(A456,'מכרז- רפרנס מלא'!$A$4:$J$561,8,0)</f>
        <v>0</v>
      </c>
      <c r="H456" s="57" t="str">
        <f>VLOOKUP(A456,'מכרז- רפרנס מלא'!$A$4:$J$561,9,0)</f>
        <v>יח'</v>
      </c>
      <c r="I456" s="150">
        <f>VLOOKUP(A456,'מכרז- רפרנס מלא'!$A$4:$J$561,5,0)</f>
        <v>5.9374999999999999E-4</v>
      </c>
      <c r="J456" s="297"/>
      <c r="K456" s="243"/>
      <c r="L456" s="244"/>
    </row>
    <row r="457" spans="1:12" ht="42.75" x14ac:dyDescent="0.2">
      <c r="A457" s="236">
        <v>455</v>
      </c>
      <c r="B457" s="95" t="str">
        <f>VLOOKUP(A457,'מכרז- רפרנס מלא'!$A$4:$J$561,2,0)</f>
        <v>מכשור משרדי ואביזרי שולחן</v>
      </c>
      <c r="C457" s="95" t="str">
        <f>VLOOKUP(A457,'מכרז- רפרנס מלא'!$A$4:$J$561,3,0)</f>
        <v>שונות</v>
      </c>
      <c r="D457" s="57" t="str">
        <f>VLOOKUP(A457,'מכרז- רפרנס מלא'!$A$4:$J$561,4,0)</f>
        <v>שונות</v>
      </c>
      <c r="E457" s="57" t="str">
        <f>VLOOKUP(A457,'מכרז- רפרנס מלא'!$A$4:$J$561,6,0)</f>
        <v xml:space="preserve">מכונת למינציה פוטו A3 מקצועית </v>
      </c>
      <c r="F457" s="57" t="str">
        <f>VLOOKUP(A457,'מכרז- רפרנס מלא'!$A$4:$J$561,7,0)</f>
        <v xml:space="preserve">מכונת למינציה פוטו A3 מקצועית </v>
      </c>
      <c r="G457" s="57">
        <f>VLOOKUP(A457,'מכרז- רפרנס מלא'!$A$4:$J$561,8,0)</f>
        <v>0</v>
      </c>
      <c r="H457" s="57" t="str">
        <f>VLOOKUP(A457,'מכרז- רפרנס מלא'!$A$4:$J$561,9,0)</f>
        <v>יח'</v>
      </c>
      <c r="I457" s="150">
        <f>VLOOKUP(A457,'מכרז- רפרנס מלא'!$A$4:$J$561,5,0)</f>
        <v>5.9374999999999999E-4</v>
      </c>
      <c r="J457" s="297"/>
      <c r="K457" s="243"/>
      <c r="L457" s="244"/>
    </row>
    <row r="458" spans="1:12" ht="28.5" x14ac:dyDescent="0.2">
      <c r="A458" s="236">
        <v>456</v>
      </c>
      <c r="B458" s="95" t="str">
        <f>VLOOKUP(A458,'מכרז- רפרנס מלא'!$A$4:$J$561,2,0)</f>
        <v>תיקים וקלסרים</v>
      </c>
      <c r="C458" s="95" t="str">
        <f>VLOOKUP(A458,'מכרז- רפרנס מלא'!$A$4:$J$561,3,0)</f>
        <v>תיקים וסדרנים</v>
      </c>
      <c r="D458" s="57" t="str">
        <f>VLOOKUP(A458,'מכרז- רפרנס מלא'!$A$4:$J$561,4,0)</f>
        <v>מנגנון</v>
      </c>
      <c r="E458" s="57" t="str">
        <f>VLOOKUP(A458,'מכרז- רפרנס מלא'!$A$4:$J$561,6,0)</f>
        <v xml:space="preserve">מנגנון לקופסת קרטון </v>
      </c>
      <c r="F458" s="57" t="str">
        <f>VLOOKUP(A458,'מכרז- רפרנס מלא'!$A$4:$J$561,7,0)</f>
        <v>מנגנון לקופסת קרטון לגניזה</v>
      </c>
      <c r="G458" s="57">
        <f>VLOOKUP(A458,'מכרז- רפרנס מלא'!$A$4:$J$561,8,0)</f>
        <v>0</v>
      </c>
      <c r="H458" s="57" t="str">
        <f>VLOOKUP(A458,'מכרז- רפרנס מלא'!$A$4:$J$561,9,0)</f>
        <v>יח'</v>
      </c>
      <c r="I458" s="150">
        <f>VLOOKUP(A458,'מכרז- רפרנס מלא'!$A$4:$J$561,5,0)</f>
        <v>1E-4</v>
      </c>
      <c r="J458" s="297"/>
      <c r="K458" s="243"/>
      <c r="L458" s="244"/>
    </row>
    <row r="459" spans="1:12" ht="28.5" x14ac:dyDescent="0.2">
      <c r="A459" s="236">
        <v>457</v>
      </c>
      <c r="B459" s="95" t="str">
        <f>VLOOKUP(A459,'מכרז- רפרנס מלא'!$A$4:$J$561,2,0)</f>
        <v>תיקים וקלסרים</v>
      </c>
      <c r="C459" s="95" t="str">
        <f>VLOOKUP(A459,'מכרז- רפרנס מלא'!$A$4:$J$561,3,0)</f>
        <v>תיקים וסדרנים</v>
      </c>
      <c r="D459" s="57" t="str">
        <f>VLOOKUP(A459,'מכרז- רפרנס מלא'!$A$4:$J$561,4,0)</f>
        <v>סדרנים</v>
      </c>
      <c r="E459" s="57" t="str">
        <f>VLOOKUP(A459,'מכרז- רפרנס מלא'!$A$4:$J$561,6,0)</f>
        <v>תיק הרמוניקה פוליו1/31 קרטון עם למינציה</v>
      </c>
      <c r="F459" s="57" t="str">
        <f>VLOOKUP(A459,'מכרז- רפרנס מלא'!$A$4:$J$561,7,0)</f>
        <v>תיק הרמוניקה פוליו 31 תאים עשוי מקרטון עם למינציה</v>
      </c>
      <c r="G459" s="57">
        <f>VLOOKUP(A459,'מכרז- רפרנס מלא'!$A$4:$J$561,8,0)</f>
        <v>0</v>
      </c>
      <c r="H459" s="57" t="str">
        <f>VLOOKUP(A459,'מכרז- רפרנס מלא'!$A$4:$J$561,9,0)</f>
        <v>יח'</v>
      </c>
      <c r="I459" s="150">
        <f>VLOOKUP(A459,'מכרז- רפרנס מלא'!$A$4:$J$561,5,0)</f>
        <v>5.8823529411764712E-4</v>
      </c>
      <c r="J459" s="297"/>
      <c r="K459" s="243"/>
      <c r="L459" s="244"/>
    </row>
    <row r="460" spans="1:12" ht="28.5" x14ac:dyDescent="0.2">
      <c r="A460" s="236">
        <v>458</v>
      </c>
      <c r="B460" s="95" t="str">
        <f>VLOOKUP(A460,'מכרז- רפרנס מלא'!$A$4:$J$561,2,0)</f>
        <v>תיקים וקלסרים</v>
      </c>
      <c r="C460" s="95" t="str">
        <f>VLOOKUP(A460,'מכרז- רפרנס מלא'!$A$4:$J$561,3,0)</f>
        <v>תיקים וסדרנים</v>
      </c>
      <c r="D460" s="57" t="str">
        <f>VLOOKUP(A460,'מכרז- רפרנס מלא'!$A$4:$J$561,4,0)</f>
        <v>סדרנים</v>
      </c>
      <c r="E460" s="57" t="str">
        <f>VLOOKUP(A460,'מכרז- רפרנס מלא'!$A$4:$J$561,6,0)</f>
        <v>תיק הרמוניקה פוליו פלסטיק 1/12</v>
      </c>
      <c r="F460" s="57" t="str">
        <f>VLOOKUP(A460,'מכרז- רפרנס מלא'!$A$4:$J$561,7,0)</f>
        <v>תיק הרמוניקה פוליו 12 תאים עשוי מפלסטיק</v>
      </c>
      <c r="G460" s="57">
        <f>VLOOKUP(A460,'מכרז- רפרנס מלא'!$A$4:$J$561,8,0)</f>
        <v>0</v>
      </c>
      <c r="H460" s="57" t="str">
        <f>VLOOKUP(A460,'מכרז- רפרנס מלא'!$A$4:$J$561,9,0)</f>
        <v>יח'</v>
      </c>
      <c r="I460" s="150">
        <f>VLOOKUP(A460,'מכרז- רפרנס מלא'!$A$4:$J$561,5,0)</f>
        <v>5.8823529411764712E-4</v>
      </c>
      <c r="J460" s="297"/>
      <c r="K460" s="243"/>
      <c r="L460" s="244"/>
    </row>
    <row r="461" spans="1:12" ht="28.5" x14ac:dyDescent="0.2">
      <c r="A461" s="236">
        <v>459</v>
      </c>
      <c r="B461" s="95" t="str">
        <f>VLOOKUP(A461,'מכרז- רפרנס מלא'!$A$4:$J$561,2,0)</f>
        <v>תיקים וקלסרים</v>
      </c>
      <c r="C461" s="95" t="str">
        <f>VLOOKUP(A461,'מכרז- רפרנס מלא'!$A$4:$J$561,3,0)</f>
        <v>תיקים וסדרנים</v>
      </c>
      <c r="D461" s="57" t="str">
        <f>VLOOKUP(A461,'מכרז- רפרנס מלא'!$A$4:$J$561,4,0)</f>
        <v>סדרנים</v>
      </c>
      <c r="E461" s="57" t="str">
        <f>VLOOKUP(A461,'מכרז- רפרנס מלא'!$A$4:$J$561,6,0)</f>
        <v>תיק הרמוניקה פוליו פלסטיק 1/22</v>
      </c>
      <c r="F461" s="57" t="str">
        <f>VLOOKUP(A461,'מכרז- רפרנס מלא'!$A$4:$J$561,7,0)</f>
        <v>תיק הרמוניקה פוליו 22 תאים עשוי מפלסטיק</v>
      </c>
      <c r="G461" s="57">
        <f>VLOOKUP(A461,'מכרז- רפרנס מלא'!$A$4:$J$561,8,0)</f>
        <v>0</v>
      </c>
      <c r="H461" s="57" t="str">
        <f>VLOOKUP(A461,'מכרז- רפרנס מלא'!$A$4:$J$561,9,0)</f>
        <v>יח'</v>
      </c>
      <c r="I461" s="150">
        <f>VLOOKUP(A461,'מכרז- רפרנס מלא'!$A$4:$J$561,5,0)</f>
        <v>5.8823529411764712E-4</v>
      </c>
      <c r="J461" s="297"/>
      <c r="K461" s="243"/>
      <c r="L461" s="244"/>
    </row>
    <row r="462" spans="1:12" ht="28.5" x14ac:dyDescent="0.2">
      <c r="A462" s="236">
        <v>460</v>
      </c>
      <c r="B462" s="95" t="str">
        <f>VLOOKUP(A462,'מכרז- רפרנס מלא'!$A$4:$J$561,2,0)</f>
        <v>תיקים וקלסרים</v>
      </c>
      <c r="C462" s="95" t="str">
        <f>VLOOKUP(A462,'מכרז- רפרנס מלא'!$A$4:$J$561,3,0)</f>
        <v>תיקים וסדרנים</v>
      </c>
      <c r="D462" s="57" t="str">
        <f>VLOOKUP(A462,'מכרז- רפרנס מלא'!$A$4:$J$561,4,0)</f>
        <v>סדרנים</v>
      </c>
      <c r="E462" s="57" t="str">
        <f>VLOOKUP(A462,'מכרז- רפרנס מלא'!$A$4:$J$561,6,0)</f>
        <v>תיק הרמוניקה פוליו פלסטיק 1/31</v>
      </c>
      <c r="F462" s="57" t="str">
        <f>VLOOKUP(A462,'מכרז- רפרנס מלא'!$A$4:$J$561,7,0)</f>
        <v>תיק הרמוניקה פוליו 31 תאים עשוי מפלסטיק</v>
      </c>
      <c r="G462" s="57">
        <f>VLOOKUP(A462,'מכרז- רפרנס מלא'!$A$4:$J$561,8,0)</f>
        <v>0</v>
      </c>
      <c r="H462" s="57" t="str">
        <f>VLOOKUP(A462,'מכרז- רפרנס מלא'!$A$4:$J$561,9,0)</f>
        <v>יח'</v>
      </c>
      <c r="I462" s="150">
        <f>VLOOKUP(A462,'מכרז- רפרנס מלא'!$A$4:$J$561,5,0)</f>
        <v>5.8823529411764712E-4</v>
      </c>
      <c r="J462" s="297"/>
      <c r="K462" s="243"/>
      <c r="L462" s="244"/>
    </row>
    <row r="463" spans="1:12" ht="28.5" x14ac:dyDescent="0.2">
      <c r="A463" s="236">
        <v>461</v>
      </c>
      <c r="B463" s="95" t="str">
        <f>VLOOKUP(A463,'מכרז- רפרנס מלא'!$A$4:$J$561,2,0)</f>
        <v>תיקים וקלסרים</v>
      </c>
      <c r="C463" s="95" t="str">
        <f>VLOOKUP(A463,'מכרז- רפרנס מלא'!$A$4:$J$561,3,0)</f>
        <v>תיקים וסדרנים</v>
      </c>
      <c r="D463" s="57" t="str">
        <f>VLOOKUP(A463,'מכרז- רפרנס מלא'!$A$4:$J$561,4,0)</f>
        <v>סדרנים</v>
      </c>
      <c r="E463" s="57" t="str">
        <f>VLOOKUP(A463,'מכרז- רפרנס מלא'!$A$4:$J$561,6,0)</f>
        <v>סדרן מנילה 1/7</v>
      </c>
      <c r="F463" s="57" t="str">
        <f>VLOOKUP(A463,'מכרז- רפרנס מלא'!$A$4:$J$561,7,0)</f>
        <v>סדרן מנילה לסידור ניירת 1-7 נושאים</v>
      </c>
      <c r="G463" s="57">
        <f>VLOOKUP(A463,'מכרז- רפרנס מלא'!$A$4:$J$561,8,0)</f>
        <v>0</v>
      </c>
      <c r="H463" s="57" t="str">
        <f>VLOOKUP(A463,'מכרז- רפרנס מלא'!$A$4:$J$561,9,0)</f>
        <v>יח'</v>
      </c>
      <c r="I463" s="150">
        <f>VLOOKUP(A463,'מכרז- רפרנס מלא'!$A$4:$J$561,5,0)</f>
        <v>5.8823529411764712E-4</v>
      </c>
      <c r="J463" s="297"/>
      <c r="K463" s="243"/>
      <c r="L463" s="244"/>
    </row>
    <row r="464" spans="1:12" ht="28.5" x14ac:dyDescent="0.2">
      <c r="A464" s="236">
        <v>462</v>
      </c>
      <c r="B464" s="95" t="str">
        <f>VLOOKUP(A464,'מכרז- רפרנס מלא'!$A$4:$J$561,2,0)</f>
        <v>תיקים וקלסרים</v>
      </c>
      <c r="C464" s="95" t="str">
        <f>VLOOKUP(A464,'מכרז- רפרנס מלא'!$A$4:$J$561,3,0)</f>
        <v>תיקים וסדרנים</v>
      </c>
      <c r="D464" s="57" t="str">
        <f>VLOOKUP(A464,'מכרז- רפרנס מלא'!$A$4:$J$561,4,0)</f>
        <v>סדרנים</v>
      </c>
      <c r="E464" s="57" t="str">
        <f>VLOOKUP(A464,'מכרז- רפרנס מלא'!$A$4:$J$561,6,0)</f>
        <v>סדרן מנילה 1/12</v>
      </c>
      <c r="F464" s="57" t="str">
        <f>VLOOKUP(A464,'מכרז- רפרנס מלא'!$A$4:$J$561,7,0)</f>
        <v>סדרן מנילה לסידור ניירת 1-12 נושאים</v>
      </c>
      <c r="G464" s="57">
        <f>VLOOKUP(A464,'מכרז- רפרנס מלא'!$A$4:$J$561,8,0)</f>
        <v>0</v>
      </c>
      <c r="H464" s="57" t="str">
        <f>VLOOKUP(A464,'מכרז- רפרנס מלא'!$A$4:$J$561,9,0)</f>
        <v>יח'</v>
      </c>
      <c r="I464" s="150">
        <f>VLOOKUP(A464,'מכרז- רפרנס מלא'!$A$4:$J$561,5,0)</f>
        <v>5.8823529411764712E-4</v>
      </c>
      <c r="J464" s="297"/>
      <c r="K464" s="243"/>
      <c r="L464" s="244"/>
    </row>
    <row r="465" spans="1:12" ht="28.5" x14ac:dyDescent="0.2">
      <c r="A465" s="236">
        <v>463</v>
      </c>
      <c r="B465" s="95" t="str">
        <f>VLOOKUP(A465,'מכרז- רפרנס מלא'!$A$4:$J$561,2,0)</f>
        <v>תיקים וקלסרים</v>
      </c>
      <c r="C465" s="95" t="str">
        <f>VLOOKUP(A465,'מכרז- רפרנס מלא'!$A$4:$J$561,3,0)</f>
        <v>תיקים וסדרנים</v>
      </c>
      <c r="D465" s="57" t="str">
        <f>VLOOKUP(A465,'מכרז- רפרנס מלא'!$A$4:$J$561,4,0)</f>
        <v>סדרנים</v>
      </c>
      <c r="E465" s="57" t="str">
        <f>VLOOKUP(A465,'מכרז- רפרנס מלא'!$A$4:$J$561,6,0)</f>
        <v>סדרן מנילה 1/31</v>
      </c>
      <c r="F465" s="57" t="str">
        <f>VLOOKUP(A465,'מכרז- רפרנס מלא'!$A$4:$J$561,7,0)</f>
        <v>סדרן מנילה לסידור ניירת 1-31 נושאים</v>
      </c>
      <c r="G465" s="57">
        <f>VLOOKUP(A465,'מכרז- רפרנס מלא'!$A$4:$J$561,8,0)</f>
        <v>0</v>
      </c>
      <c r="H465" s="57" t="str">
        <f>VLOOKUP(A465,'מכרז- רפרנס מלא'!$A$4:$J$561,9,0)</f>
        <v>יח'</v>
      </c>
      <c r="I465" s="150">
        <f>VLOOKUP(A465,'מכרז- רפרנס מלא'!$A$4:$J$561,5,0)</f>
        <v>5.8823529411764712E-4</v>
      </c>
      <c r="J465" s="297"/>
      <c r="K465" s="243"/>
      <c r="L465" s="244"/>
    </row>
    <row r="466" spans="1:12" ht="28.5" x14ac:dyDescent="0.2">
      <c r="A466" s="236">
        <v>464</v>
      </c>
      <c r="B466" s="95" t="str">
        <f>VLOOKUP(A466,'מכרז- רפרנס מלא'!$A$4:$J$561,2,0)</f>
        <v>תיקים וקלסרים</v>
      </c>
      <c r="C466" s="95" t="str">
        <f>VLOOKUP(A466,'מכרז- רפרנס מלא'!$A$4:$J$561,3,0)</f>
        <v>תיקים וסדרנים</v>
      </c>
      <c r="D466" s="57" t="str">
        <f>VLOOKUP(A466,'מכרז- רפרנס מלא'!$A$4:$J$561,4,0)</f>
        <v>סדרנים</v>
      </c>
      <c r="E466" s="57" t="str">
        <f>VLOOKUP(A466,'מכרז- רפרנס מלא'!$A$4:$J$561,6,0)</f>
        <v xml:space="preserve"> סדרן מנילה א*ב</v>
      </c>
      <c r="F466" s="57" t="str">
        <f>VLOOKUP(A466,'מכרז- רפרנס מלא'!$A$4:$J$561,7,0)</f>
        <v>סדרן מנילה לסידור ניירת א'-ב' נושאים</v>
      </c>
      <c r="G466" s="57">
        <f>VLOOKUP(A466,'מכרז- רפרנס מלא'!$A$4:$J$561,8,0)</f>
        <v>0</v>
      </c>
      <c r="H466" s="57" t="str">
        <f>VLOOKUP(A466,'מכרז- רפרנס מלא'!$A$4:$J$561,9,0)</f>
        <v>יח'</v>
      </c>
      <c r="I466" s="150">
        <f>VLOOKUP(A466,'מכרז- רפרנס מלא'!$A$4:$J$561,5,0)</f>
        <v>5.8823529411764712E-4</v>
      </c>
      <c r="J466" s="297"/>
      <c r="K466" s="243"/>
      <c r="L466" s="244"/>
    </row>
    <row r="467" spans="1:12" ht="28.5" x14ac:dyDescent="0.2">
      <c r="A467" s="236">
        <v>465</v>
      </c>
      <c r="B467" s="95" t="str">
        <f>VLOOKUP(A467,'מכרז- רפרנס מלא'!$A$4:$J$561,2,0)</f>
        <v>תיקים וקלסרים</v>
      </c>
      <c r="C467" s="95" t="str">
        <f>VLOOKUP(A467,'מכרז- רפרנס מלא'!$A$4:$J$561,3,0)</f>
        <v>תיקים וסדרנים</v>
      </c>
      <c r="D467" s="57" t="str">
        <f>VLOOKUP(A467,'מכרז- רפרנס מלא'!$A$4:$J$561,4,0)</f>
        <v>סדרנים</v>
      </c>
      <c r="E467" s="57" t="str">
        <f>VLOOKUP(A467,'מכרז- רפרנס מלא'!$A$4:$J$561,6,0)</f>
        <v>סדרן  1-7 מכורך</v>
      </c>
      <c r="F467" s="57" t="str">
        <f>VLOOKUP(A467,'מכרז- רפרנס מלא'!$A$4:$J$561,7,0)</f>
        <v>סדרן בכריכה קשה , A4, אינדקס בחזית , 1-7</v>
      </c>
      <c r="G467" s="57">
        <f>VLOOKUP(A467,'מכרז- רפרנס מלא'!$A$4:$J$561,8,0)</f>
        <v>0</v>
      </c>
      <c r="H467" s="57" t="str">
        <f>VLOOKUP(A467,'מכרז- רפרנס מלא'!$A$4:$J$561,9,0)</f>
        <v>יח'</v>
      </c>
      <c r="I467" s="150">
        <f>VLOOKUP(A467,'מכרז- רפרנס מלא'!$A$4:$J$561,5,0)</f>
        <v>5.8823529411764712E-4</v>
      </c>
      <c r="J467" s="297"/>
      <c r="K467" s="243"/>
      <c r="L467" s="244"/>
    </row>
    <row r="468" spans="1:12" ht="28.5" x14ac:dyDescent="0.2">
      <c r="A468" s="236">
        <v>466</v>
      </c>
      <c r="B468" s="95" t="str">
        <f>VLOOKUP(A468,'מכרז- רפרנס מלא'!$A$4:$J$561,2,0)</f>
        <v>תיקים וקלסרים</v>
      </c>
      <c r="C468" s="95" t="str">
        <f>VLOOKUP(A468,'מכרז- רפרנס מלא'!$A$4:$J$561,3,0)</f>
        <v>תיקים וסדרנים</v>
      </c>
      <c r="D468" s="57" t="str">
        <f>VLOOKUP(A468,'מכרז- רפרנס מלא'!$A$4:$J$561,4,0)</f>
        <v>סדרנים</v>
      </c>
      <c r="E468" s="57" t="str">
        <f>VLOOKUP(A468,'מכרז- רפרנס מלא'!$A$4:$J$561,6,0)</f>
        <v>סדרן  1-12 מכורך</v>
      </c>
      <c r="F468" s="57" t="str">
        <f>VLOOKUP(A468,'מכרז- רפרנס מלא'!$A$4:$J$561,7,0)</f>
        <v>סדרן בכריכה קשה , A4, אינדקס בחזית , 1-12</v>
      </c>
      <c r="G468" s="57">
        <f>VLOOKUP(A468,'מכרז- רפרנס מלא'!$A$4:$J$561,8,0)</f>
        <v>0</v>
      </c>
      <c r="H468" s="57" t="str">
        <f>VLOOKUP(A468,'מכרז- רפרנס מלא'!$A$4:$J$561,9,0)</f>
        <v>יח'</v>
      </c>
      <c r="I468" s="150">
        <f>VLOOKUP(A468,'מכרז- רפרנס מלא'!$A$4:$J$561,5,0)</f>
        <v>5.8823529411764712E-4</v>
      </c>
      <c r="J468" s="297"/>
      <c r="K468" s="243"/>
      <c r="L468" s="244"/>
    </row>
    <row r="469" spans="1:12" ht="28.5" x14ac:dyDescent="0.2">
      <c r="A469" s="236">
        <v>467</v>
      </c>
      <c r="B469" s="95" t="str">
        <f>VLOOKUP(A469,'מכרז- רפרנס מלא'!$A$4:$J$561,2,0)</f>
        <v>תיקים וקלסרים</v>
      </c>
      <c r="C469" s="95" t="str">
        <f>VLOOKUP(A469,'מכרז- רפרנס מלא'!$A$4:$J$561,3,0)</f>
        <v>תיקים וסדרנים</v>
      </c>
      <c r="D469" s="57" t="str">
        <f>VLOOKUP(A469,'מכרז- רפרנס מלא'!$A$4:$J$561,4,0)</f>
        <v>סדרנים</v>
      </c>
      <c r="E469" s="57" t="str">
        <f>VLOOKUP(A469,'מכרז- רפרנס מלא'!$A$4:$J$561,6,0)</f>
        <v>סדרן  1-31 מכורך</v>
      </c>
      <c r="F469" s="57" t="str">
        <f>VLOOKUP(A469,'מכרז- רפרנס מלא'!$A$4:$J$561,7,0)</f>
        <v>סדרן בכריכה קשה , A4, אינדקס בחזית , 1-31</v>
      </c>
      <c r="G469" s="57">
        <f>VLOOKUP(A469,'מכרז- רפרנס מלא'!$A$4:$J$561,8,0)</f>
        <v>0</v>
      </c>
      <c r="H469" s="57" t="str">
        <f>VLOOKUP(A469,'מכרז- רפרנס מלא'!$A$4:$J$561,9,0)</f>
        <v>יח'</v>
      </c>
      <c r="I469" s="150">
        <f>VLOOKUP(A469,'מכרז- רפרנס מלא'!$A$4:$J$561,5,0)</f>
        <v>5.8823529411764712E-4</v>
      </c>
      <c r="J469" s="297"/>
      <c r="K469" s="243"/>
      <c r="L469" s="244"/>
    </row>
    <row r="470" spans="1:12" ht="28.5" x14ac:dyDescent="0.2">
      <c r="A470" s="236">
        <v>468</v>
      </c>
      <c r="B470" s="95" t="str">
        <f>VLOOKUP(A470,'מכרז- רפרנס מלא'!$A$4:$J$561,2,0)</f>
        <v>תיקים וקלסרים</v>
      </c>
      <c r="C470" s="95" t="str">
        <f>VLOOKUP(A470,'מכרז- רפרנס מלא'!$A$4:$J$561,3,0)</f>
        <v>תיקים וסדרנים</v>
      </c>
      <c r="D470" s="57" t="str">
        <f>VLOOKUP(A470,'מכרז- רפרנס מלא'!$A$4:$J$561,4,0)</f>
        <v>סדרנים</v>
      </c>
      <c r="E470" s="57" t="str">
        <f>VLOOKUP(A470,'מכרז- רפרנס מלא'!$A$4:$J$561,6,0)</f>
        <v>סדרן מכורך למינציה פוליו א"ב</v>
      </c>
      <c r="F470" s="57" t="str">
        <f>VLOOKUP(A470,'מכרז- רפרנס מלא'!$A$4:$J$561,7,0)</f>
        <v>סדרן בכריכה קשה , ציפוי למינציה, אינדקס בחזית, א-ת</v>
      </c>
      <c r="G470" s="57">
        <f>VLOOKUP(A470,'מכרז- רפרנס מלא'!$A$4:$J$561,8,0)</f>
        <v>0</v>
      </c>
      <c r="H470" s="57" t="str">
        <f>VLOOKUP(A470,'מכרז- רפרנס מלא'!$A$4:$J$561,9,0)</f>
        <v>יח'</v>
      </c>
      <c r="I470" s="150">
        <f>VLOOKUP(A470,'מכרז- רפרנס מלא'!$A$4:$J$561,5,0)</f>
        <v>5.8823529411764712E-4</v>
      </c>
      <c r="J470" s="297"/>
      <c r="K470" s="243"/>
      <c r="L470" s="244"/>
    </row>
    <row r="471" spans="1:12" ht="28.5" x14ac:dyDescent="0.2">
      <c r="A471" s="236">
        <v>469</v>
      </c>
      <c r="B471" s="95" t="str">
        <f>VLOOKUP(A471,'מכרז- רפרנס מלא'!$A$4:$J$561,2,0)</f>
        <v>תיקים וקלסרים</v>
      </c>
      <c r="C471" s="95" t="str">
        <f>VLOOKUP(A471,'מכרז- רפרנס מלא'!$A$4:$J$561,3,0)</f>
        <v>תיקים וסדרנים</v>
      </c>
      <c r="D471" s="57" t="str">
        <f>VLOOKUP(A471,'מכרז- רפרנס מלא'!$A$4:$J$561,4,0)</f>
        <v>סדרנים</v>
      </c>
      <c r="E471" s="57" t="str">
        <f>VLOOKUP(A471,'מכרז- רפרנס מלא'!$A$4:$J$561,6,0)</f>
        <v>סדרן  1-7 עם קלפה מכורך</v>
      </c>
      <c r="F471" s="57" t="str">
        <f>VLOOKUP(A471,'מכרז- רפרנס מלא'!$A$4:$J$561,7,0)</f>
        <v>סדרן בכריכה קשה , A4, אינדקס בחזית , 1-7</v>
      </c>
      <c r="G471" s="57">
        <f>VLOOKUP(A471,'מכרז- רפרנס מלא'!$A$4:$J$561,8,0)</f>
        <v>0</v>
      </c>
      <c r="H471" s="57" t="str">
        <f>VLOOKUP(A471,'מכרז- רפרנס מלא'!$A$4:$J$561,9,0)</f>
        <v>יח'</v>
      </c>
      <c r="I471" s="150">
        <f>VLOOKUP(A471,'מכרז- רפרנס מלא'!$A$4:$J$561,5,0)</f>
        <v>5.8823529411764712E-4</v>
      </c>
      <c r="J471" s="297"/>
      <c r="K471" s="243"/>
      <c r="L471" s="244"/>
    </row>
    <row r="472" spans="1:12" ht="28.5" x14ac:dyDescent="0.2">
      <c r="A472" s="236">
        <v>470</v>
      </c>
      <c r="B472" s="95" t="str">
        <f>VLOOKUP(A472,'מכרז- רפרנס מלא'!$A$4:$J$561,2,0)</f>
        <v>תיקים וקלסרים</v>
      </c>
      <c r="C472" s="95" t="str">
        <f>VLOOKUP(A472,'מכרז- רפרנס מלא'!$A$4:$J$561,3,0)</f>
        <v>תיקים וסדרנים</v>
      </c>
      <c r="D472" s="57" t="str">
        <f>VLOOKUP(A472,'מכרז- רפרנס מלא'!$A$4:$J$561,4,0)</f>
        <v>סדרנים</v>
      </c>
      <c r="E472" s="57" t="str">
        <f>VLOOKUP(A472,'מכרז- רפרנס מלא'!$A$4:$J$561,6,0)</f>
        <v>סדרן  1-12 עם קלפה מכורך</v>
      </c>
      <c r="F472" s="57" t="str">
        <f>VLOOKUP(A472,'מכרז- רפרנס מלא'!$A$4:$J$561,7,0)</f>
        <v>סדרן בכריכה קשה , A4, אינדקס בחזית , 1-12</v>
      </c>
      <c r="G472" s="57">
        <f>VLOOKUP(A472,'מכרז- רפרנס מלא'!$A$4:$J$561,8,0)</f>
        <v>0</v>
      </c>
      <c r="H472" s="57" t="str">
        <f>VLOOKUP(A472,'מכרז- רפרנס מלא'!$A$4:$J$561,9,0)</f>
        <v>יח'</v>
      </c>
      <c r="I472" s="150">
        <f>VLOOKUP(A472,'מכרז- רפרנס מלא'!$A$4:$J$561,5,0)</f>
        <v>5.8823529411764712E-4</v>
      </c>
      <c r="J472" s="297"/>
      <c r="K472" s="243"/>
      <c r="L472" s="244"/>
    </row>
    <row r="473" spans="1:12" ht="28.5" x14ac:dyDescent="0.2">
      <c r="A473" s="236">
        <v>471</v>
      </c>
      <c r="B473" s="95" t="str">
        <f>VLOOKUP(A473,'מכרז- רפרנס מלא'!$A$4:$J$561,2,0)</f>
        <v>תיקים וקלסרים</v>
      </c>
      <c r="C473" s="95" t="str">
        <f>VLOOKUP(A473,'מכרז- רפרנס מלא'!$A$4:$J$561,3,0)</f>
        <v>תיקים וסדרנים</v>
      </c>
      <c r="D473" s="57" t="str">
        <f>VLOOKUP(A473,'מכרז- רפרנס מלא'!$A$4:$J$561,4,0)</f>
        <v>סדרנים</v>
      </c>
      <c r="E473" s="57" t="str">
        <f>VLOOKUP(A473,'מכרז- רפרנס מלא'!$A$4:$J$561,6,0)</f>
        <v>סדרן 1-31 עם קלפה מכורך</v>
      </c>
      <c r="F473" s="57" t="str">
        <f>VLOOKUP(A473,'מכרז- רפרנס מלא'!$A$4:$J$561,7,0)</f>
        <v>סדרן בכריכה קשה , A4, אינדקס בחזית , 1-31</v>
      </c>
      <c r="G473" s="57">
        <f>VLOOKUP(A473,'מכרז- רפרנס מלא'!$A$4:$J$561,8,0)</f>
        <v>0</v>
      </c>
      <c r="H473" s="57" t="str">
        <f>VLOOKUP(A473,'מכרז- רפרנס מלא'!$A$4:$J$561,9,0)</f>
        <v>יח'</v>
      </c>
      <c r="I473" s="150">
        <f>VLOOKUP(A473,'מכרז- רפרנס מלא'!$A$4:$J$561,5,0)</f>
        <v>5.8823529411764712E-4</v>
      </c>
      <c r="J473" s="297"/>
      <c r="K473" s="243"/>
      <c r="L473" s="244"/>
    </row>
    <row r="474" spans="1:12" ht="28.5" x14ac:dyDescent="0.2">
      <c r="A474" s="236">
        <v>472</v>
      </c>
      <c r="B474" s="95" t="str">
        <f>VLOOKUP(A474,'מכרז- רפרנס מלא'!$A$4:$J$561,2,0)</f>
        <v>תיקים וקלסרים</v>
      </c>
      <c r="C474" s="95" t="str">
        <f>VLOOKUP(A474,'מכרז- רפרנס מלא'!$A$4:$J$561,3,0)</f>
        <v>תיקים וסדרנים</v>
      </c>
      <c r="D474" s="57" t="str">
        <f>VLOOKUP(A474,'מכרז- רפרנס מלא'!$A$4:$J$561,4,0)</f>
        <v>סדרנים</v>
      </c>
      <c r="E474" s="57" t="str">
        <f>VLOOKUP(A474,'מכרז- רפרנס מלא'!$A$4:$J$561,6,0)</f>
        <v>סדרן  א-ב, עם קלפה מכורך</v>
      </c>
      <c r="F474" s="57" t="str">
        <f>VLOOKUP(A474,'מכרז- רפרנס מלא'!$A$4:$J$561,7,0)</f>
        <v>סדרן בכריכה קשה , A4, אינדקס בחזית , א - ת</v>
      </c>
      <c r="G474" s="57">
        <f>VLOOKUP(A474,'מכרז- רפרנס מלא'!$A$4:$J$561,8,0)</f>
        <v>0</v>
      </c>
      <c r="H474" s="57" t="str">
        <f>VLOOKUP(A474,'מכרז- רפרנס מלא'!$A$4:$J$561,9,0)</f>
        <v>יח'</v>
      </c>
      <c r="I474" s="150">
        <f>VLOOKUP(A474,'מכרז- רפרנס מלא'!$A$4:$J$561,5,0)</f>
        <v>5.8823529411764712E-4</v>
      </c>
      <c r="J474" s="297"/>
      <c r="K474" s="243"/>
      <c r="L474" s="244"/>
    </row>
    <row r="475" spans="1:12" ht="57" x14ac:dyDescent="0.2">
      <c r="A475" s="236">
        <v>473</v>
      </c>
      <c r="B475" s="95" t="str">
        <f>VLOOKUP(A475,'מכרז- רפרנס מלא'!$A$4:$J$561,2,0)</f>
        <v>תיקים וקלסרים</v>
      </c>
      <c r="C475" s="95" t="str">
        <f>VLOOKUP(A475,'מכרז- רפרנס מלא'!$A$4:$J$561,3,0)</f>
        <v>תיקים וסדרנים</v>
      </c>
      <c r="D475" s="57" t="str">
        <f>VLOOKUP(A475,'מכרז- רפרנס מלא'!$A$4:$J$561,4,0)</f>
        <v>סדרנים</v>
      </c>
      <c r="E475" s="57" t="str">
        <f>VLOOKUP(A475,'מכרז- רפרנס מלא'!$A$4:$J$561,6,0)</f>
        <v>תיק מנילה 180 גרם, ללא ברזל ועם הדפסה "מדינת ישראל" או לוגו המשרד גודל 24/34</v>
      </c>
      <c r="F475" s="57" t="str">
        <f>VLOOKUP(A475,'מכרז- רפרנס מלא'!$A$4:$J$561,7,0)</f>
        <v>תיק מנילה 180 גר' ללא ברזל תיוק במגוון צבעים+הדפסה לוגו המשרד או מדינת ישראל לפי דרישת המשרד. 25 יח' בסט. כמות מינ' להזמנה ראשונה בלבד - 500 יח'.</v>
      </c>
      <c r="G475" s="57">
        <f>VLOOKUP(A475,'מכרז- רפרנס מלא'!$A$4:$J$561,8,0)</f>
        <v>0</v>
      </c>
      <c r="H475" s="57" t="str">
        <f>VLOOKUP(A475,'מכרז- רפרנס מלא'!$A$4:$J$561,9,0)</f>
        <v>סט</v>
      </c>
      <c r="I475" s="150">
        <f>VLOOKUP(A475,'מכרז- רפרנס מלא'!$A$4:$J$561,5,0)</f>
        <v>5.8823529411764712E-4</v>
      </c>
      <c r="J475" s="297"/>
      <c r="K475" s="243"/>
      <c r="L475" s="244"/>
    </row>
    <row r="476" spans="1:12" ht="71.25" x14ac:dyDescent="0.2">
      <c r="A476" s="236">
        <v>474</v>
      </c>
      <c r="B476" s="95" t="str">
        <f>VLOOKUP(A476,'מכרז- רפרנס מלא'!$A$4:$J$561,2,0)</f>
        <v>תיקים וקלסרים</v>
      </c>
      <c r="C476" s="95" t="str">
        <f>VLOOKUP(A476,'מכרז- רפרנס מלא'!$A$4:$J$561,3,0)</f>
        <v>תיקים וסדרנים</v>
      </c>
      <c r="D476" s="57" t="str">
        <f>VLOOKUP(A476,'מכרז- רפרנס מלא'!$A$4:$J$561,4,0)</f>
        <v>קופסת קרטון</v>
      </c>
      <c r="E476" s="57" t="str">
        <f>VLOOKUP(A476,'מכרז- רפרנס מלא'!$A$4:$J$561,6,0)</f>
        <v>קופסת קרטון חוליות גב 8</v>
      </c>
      <c r="F476" s="57" t="str">
        <f>VLOOKUP(A476,'מכרז- רפרנס מלא'!$A$4:$J$561,7,0)</f>
        <v>קופסת קרטון חוליות גב 8 לגניזה  קופסה לגניזה מקרטון עמיד איכותי.
סגירה קלה ונוחה.
שורות בגב הקופסא לכתיבת התכולה. מידות: 36X27.5X8 ס"מ</v>
      </c>
      <c r="G476" s="57">
        <f>VLOOKUP(A476,'מכרז- רפרנס מלא'!$A$4:$J$561,8,0)</f>
        <v>0</v>
      </c>
      <c r="H476" s="57" t="str">
        <f>VLOOKUP(A476,'מכרז- רפרנס מלא'!$A$4:$J$561,9,0)</f>
        <v>יח'</v>
      </c>
      <c r="I476" s="150">
        <f>VLOOKUP(A476,'מכרז- רפרנס מלא'!$A$4:$J$561,5,0)</f>
        <v>8.0000000000000004E-4</v>
      </c>
      <c r="J476" s="297"/>
      <c r="K476" s="243"/>
      <c r="L476" s="244"/>
    </row>
    <row r="477" spans="1:12" ht="42.75" x14ac:dyDescent="0.2">
      <c r="A477" s="236">
        <v>475</v>
      </c>
      <c r="B477" s="95" t="str">
        <f>VLOOKUP(A477,'מכרז- רפרנס מלא'!$A$4:$J$561,2,0)</f>
        <v>תיקים וקלסרים</v>
      </c>
      <c r="C477" s="95" t="str">
        <f>VLOOKUP(A477,'מכרז- רפרנס מלא'!$A$4:$J$561,3,0)</f>
        <v>תיקים וסדרנים</v>
      </c>
      <c r="D477" s="57" t="str">
        <f>VLOOKUP(A477,'מכרז- רפרנס מלא'!$A$4:$J$561,4,0)</f>
        <v>שרוכים לתיקים</v>
      </c>
      <c r="E477" s="57" t="str">
        <f>VLOOKUP(A477,'מכרז- רפרנס מלא'!$A$4:$J$561,6,0)</f>
        <v>שרוך משרדי לאוגדן / תיקיה  100 יחידות בקופסה</v>
      </c>
      <c r="F477" s="57" t="str">
        <f>VLOOKUP(A477,'מכרז- רפרנס מלא'!$A$4:$J$561,7,0)</f>
        <v>שרוך לתיקים / אוגדנים, אורך 25 ס"מ, 2 חיזוקי מתכת בקצוות באורך לא פחות מ- 25 מ"מ כל שרוך, 100 יחידות בקופסה</v>
      </c>
      <c r="G477" s="57">
        <f>VLOOKUP(A477,'מכרז- רפרנס מלא'!$A$4:$J$561,8,0)</f>
        <v>0</v>
      </c>
      <c r="H477" s="57" t="str">
        <f>VLOOKUP(A477,'מכרז- רפרנס מלא'!$A$4:$J$561,9,0)</f>
        <v>קופסה</v>
      </c>
      <c r="I477" s="150">
        <f>VLOOKUP(A477,'מכרז- רפרנס מלא'!$A$4:$J$561,5,0)</f>
        <v>9.2999999999999992E-3</v>
      </c>
      <c r="J477" s="297"/>
      <c r="K477" s="243"/>
      <c r="L477" s="244"/>
    </row>
    <row r="478" spans="1:12" ht="42.75" x14ac:dyDescent="0.2">
      <c r="A478" s="236">
        <v>476</v>
      </c>
      <c r="B478" s="95" t="str">
        <f>VLOOKUP(A478,'מכרז- רפרנס מלא'!$A$4:$J$561,2,0)</f>
        <v>תיקים וקלסרים</v>
      </c>
      <c r="C478" s="95" t="str">
        <f>VLOOKUP(A478,'מכרז- רפרנס מלא'!$A$4:$J$561,3,0)</f>
        <v>תיקים וסדרנים</v>
      </c>
      <c r="D478" s="57" t="str">
        <f>VLOOKUP(A478,'מכרז- רפרנס מלא'!$A$4:$J$561,4,0)</f>
        <v>תיקי פוליגל</v>
      </c>
      <c r="E478" s="57" t="str">
        <f>VLOOKUP(A478,'מכרז- רפרנס מלא'!$A$4:$J$561,6,0)</f>
        <v>תיק פוליגל רוחב 2.5 ס"מ גודל: 25*36.6 ס"מ</v>
      </c>
      <c r="F478" s="57" t="str">
        <f>VLOOKUP(A478,'מכרז- רפרנס מלא'!$A$4:$J$561,7,0)</f>
        <v>תיק מפוליגל מורכב בקלות לאיחסון מסמכים וארכיון גודל: 25*36.6 ס"מ במגוון צבעים , רוחב- 2.5 ס"מ</v>
      </c>
      <c r="G478" s="57">
        <f>VLOOKUP(A478,'מכרז- רפרנס מלא'!$A$4:$J$561,8,0)</f>
        <v>0</v>
      </c>
      <c r="H478" s="57" t="str">
        <f>VLOOKUP(A478,'מכרז- רפרנס מלא'!$A$4:$J$561,9,0)</f>
        <v>יח'</v>
      </c>
      <c r="I478" s="150">
        <f>VLOOKUP(A478,'מכרז- רפרנס מלא'!$A$4:$J$561,5,0)</f>
        <v>3.1666666666666665E-4</v>
      </c>
      <c r="J478" s="297"/>
      <c r="K478" s="243"/>
      <c r="L478" s="244"/>
    </row>
    <row r="479" spans="1:12" ht="42.75" x14ac:dyDescent="0.2">
      <c r="A479" s="236">
        <v>477</v>
      </c>
      <c r="B479" s="95" t="str">
        <f>VLOOKUP(A479,'מכרז- רפרנס מלא'!$A$4:$J$561,2,0)</f>
        <v>תיקים וקלסרים</v>
      </c>
      <c r="C479" s="95" t="str">
        <f>VLOOKUP(A479,'מכרז- רפרנס מלא'!$A$4:$J$561,3,0)</f>
        <v>תיקים וסדרנים</v>
      </c>
      <c r="D479" s="57" t="str">
        <f>VLOOKUP(A479,'מכרז- רפרנס מלא'!$A$4:$J$561,4,0)</f>
        <v>תיקי פוליגל</v>
      </c>
      <c r="E479" s="57" t="str">
        <f>VLOOKUP(A479,'מכרז- רפרנס מלא'!$A$4:$J$561,6,0)</f>
        <v>תיק פוליגל רוחב 2.5 ס"מ גודל: 25*36.6 ס"מ</v>
      </c>
      <c r="F479" s="57" t="str">
        <f>VLOOKUP(A479,'מכרז- רפרנס מלא'!$A$4:$J$561,7,0)</f>
        <v>תיק מפוליגל מורכב בקלות לאיחסון מסמכים וארכיון גודל: 25*36.6 ס"מ במגוון צבעים , רוחב- 2.5 ס"מ. 10 יח בסט.</v>
      </c>
      <c r="G479" s="57">
        <f>VLOOKUP(A479,'מכרז- רפרנס מלא'!$A$4:$J$561,8,0)</f>
        <v>0</v>
      </c>
      <c r="H479" s="57" t="str">
        <f>VLOOKUP(A479,'מכרז- רפרנס מלא'!$A$4:$J$561,9,0)</f>
        <v>סט</v>
      </c>
      <c r="I479" s="150">
        <f>VLOOKUP(A479,'מכרז- רפרנס מלא'!$A$4:$J$561,5,0)</f>
        <v>3.1666666666666665E-4</v>
      </c>
      <c r="J479" s="297"/>
      <c r="K479" s="243"/>
      <c r="L479" s="244"/>
    </row>
    <row r="480" spans="1:12" ht="42.75" x14ac:dyDescent="0.2">
      <c r="A480" s="236">
        <v>478</v>
      </c>
      <c r="B480" s="95" t="str">
        <f>VLOOKUP(A480,'מכרז- רפרנס מלא'!$A$4:$J$561,2,0)</f>
        <v>תיקים וקלסרים</v>
      </c>
      <c r="C480" s="95" t="str">
        <f>VLOOKUP(A480,'מכרז- רפרנס מלא'!$A$4:$J$561,3,0)</f>
        <v>תיקים וסדרנים</v>
      </c>
      <c r="D480" s="57" t="str">
        <f>VLOOKUP(A480,'מכרז- רפרנס מלא'!$A$4:$J$561,4,0)</f>
        <v>תיקי פוליגל</v>
      </c>
      <c r="E480" s="57" t="str">
        <f>VLOOKUP(A480,'מכרז- רפרנס מלא'!$A$4:$J$561,6,0)</f>
        <v>תיק פוליגל רוחב 5 ס"מ גודל: 25*36.6 ס"מ</v>
      </c>
      <c r="F480" s="57" t="str">
        <f>VLOOKUP(A480,'מכרז- רפרנס מלא'!$A$4:$J$561,7,0)</f>
        <v>תיק מפוליגל מורכב בקלות לאיחסון מסמכים וארכיון גודל: 25*36.6 ס"מ במגוון צבעים , רוחב- 5 ס"מ</v>
      </c>
      <c r="G480" s="57">
        <f>VLOOKUP(A480,'מכרז- רפרנס מלא'!$A$4:$J$561,8,0)</f>
        <v>0</v>
      </c>
      <c r="H480" s="57" t="str">
        <f>VLOOKUP(A480,'מכרז- רפרנס מלא'!$A$4:$J$561,9,0)</f>
        <v>יח'</v>
      </c>
      <c r="I480" s="150">
        <f>VLOOKUP(A480,'מכרז- רפרנס מלא'!$A$4:$J$561,5,0)</f>
        <v>3.1666666666666665E-4</v>
      </c>
      <c r="J480" s="297"/>
      <c r="K480" s="243"/>
      <c r="L480" s="244"/>
    </row>
    <row r="481" spans="1:12" ht="42.75" x14ac:dyDescent="0.2">
      <c r="A481" s="236">
        <v>479</v>
      </c>
      <c r="B481" s="95" t="str">
        <f>VLOOKUP(A481,'מכרז- רפרנס מלא'!$A$4:$J$561,2,0)</f>
        <v>תיקים וקלסרים</v>
      </c>
      <c r="C481" s="95" t="str">
        <f>VLOOKUP(A481,'מכרז- רפרנס מלא'!$A$4:$J$561,3,0)</f>
        <v>תיקים וסדרנים</v>
      </c>
      <c r="D481" s="57" t="str">
        <f>VLOOKUP(A481,'מכרז- רפרנס מלא'!$A$4:$J$561,4,0)</f>
        <v>תיקי פוליגל</v>
      </c>
      <c r="E481" s="57" t="str">
        <f>VLOOKUP(A481,'מכרז- רפרנס מלא'!$A$4:$J$561,6,0)</f>
        <v>תיק פוליגל רוחב 5 ס"מ גודל: 25*36.6 ס"מ 10 יח בסט</v>
      </c>
      <c r="F481" s="57" t="str">
        <f>VLOOKUP(A481,'מכרז- רפרנס מלא'!$A$4:$J$561,7,0)</f>
        <v>תיק מפוליגל מורכב בקלות לאיחסון מסמכים וארכיון גודל: 25*36.6 ס"מ במגוון צבעים, רוחב- 5 ס"מ. 10 יח בסט</v>
      </c>
      <c r="G481" s="57">
        <f>VLOOKUP(A481,'מכרז- רפרנס מלא'!$A$4:$J$561,8,0)</f>
        <v>0</v>
      </c>
      <c r="H481" s="57" t="str">
        <f>VLOOKUP(A481,'מכרז- רפרנס מלא'!$A$4:$J$561,9,0)</f>
        <v>סט</v>
      </c>
      <c r="I481" s="150">
        <f>VLOOKUP(A481,'מכרז- רפרנס מלא'!$A$4:$J$561,5,0)</f>
        <v>3.1666666666666665E-4</v>
      </c>
      <c r="J481" s="297"/>
      <c r="K481" s="243"/>
      <c r="L481" s="244"/>
    </row>
    <row r="482" spans="1:12" ht="42.75" x14ac:dyDescent="0.2">
      <c r="A482" s="236">
        <v>480</v>
      </c>
      <c r="B482" s="95" t="str">
        <f>VLOOKUP(A482,'מכרז- רפרנס מלא'!$A$4:$J$561,2,0)</f>
        <v>תיקים וקלסרים</v>
      </c>
      <c r="C482" s="95" t="str">
        <f>VLOOKUP(A482,'מכרז- רפרנס מלא'!$A$4:$J$561,3,0)</f>
        <v>תיקים וסדרנים</v>
      </c>
      <c r="D482" s="57" t="str">
        <f>VLOOKUP(A482,'מכרז- רפרנס מלא'!$A$4:$J$561,4,0)</f>
        <v>תיקי פוליגל</v>
      </c>
      <c r="E482" s="57" t="str">
        <f>VLOOKUP(A482,'מכרז- רפרנס מלא'!$A$4:$J$561,6,0)</f>
        <v>תיק פוליגל רוחב 8 ס"מ גודל: 25*36.6 ס"מ</v>
      </c>
      <c r="F482" s="57" t="str">
        <f>VLOOKUP(A482,'מכרז- רפרנס מלא'!$A$4:$J$561,7,0)</f>
        <v>תיק מפוליגל מורכב בקלות לאיחסון מסמכים וארכיון גודל: 25*36.6 ס"מ במגוון צבעים, רוחב- 8 ס"מ</v>
      </c>
      <c r="G482" s="57">
        <f>VLOOKUP(A482,'מכרז- רפרנס מלא'!$A$4:$J$561,8,0)</f>
        <v>0</v>
      </c>
      <c r="H482" s="57" t="str">
        <f>VLOOKUP(A482,'מכרז- רפרנס מלא'!$A$4:$J$561,9,0)</f>
        <v>יח'</v>
      </c>
      <c r="I482" s="150">
        <f>VLOOKUP(A482,'מכרז- רפרנס מלא'!$A$4:$J$561,5,0)</f>
        <v>3.1666666666666665E-4</v>
      </c>
      <c r="J482" s="297"/>
      <c r="K482" s="243"/>
      <c r="L482" s="244"/>
    </row>
    <row r="483" spans="1:12" ht="42.75" x14ac:dyDescent="0.2">
      <c r="A483" s="236">
        <v>481</v>
      </c>
      <c r="B483" s="95" t="str">
        <f>VLOOKUP(A483,'מכרז- רפרנס מלא'!$A$4:$J$561,2,0)</f>
        <v>תיקים וקלסרים</v>
      </c>
      <c r="C483" s="95" t="str">
        <f>VLOOKUP(A483,'מכרז- רפרנס מלא'!$A$4:$J$561,3,0)</f>
        <v>תיקים וסדרנים</v>
      </c>
      <c r="D483" s="57" t="str">
        <f>VLOOKUP(A483,'מכרז- רפרנס מלא'!$A$4:$J$561,4,0)</f>
        <v>תיקי פוליגל</v>
      </c>
      <c r="E483" s="57" t="str">
        <f>VLOOKUP(A483,'מכרז- רפרנס מלא'!$A$4:$J$561,6,0)</f>
        <v>תיק פוליגל רוחב 8 ס"מ גודל: 25*36.6 ס"מ 10 יח בסט</v>
      </c>
      <c r="F483" s="57" t="str">
        <f>VLOOKUP(A483,'מכרז- רפרנס מלא'!$A$4:$J$561,7,0)</f>
        <v>תיק מפוליגל מורכב בקלות לאיחסון מסמכים וארכיון גודל: 25*36.6 ס"מ במגוון צבעים, רוחב- 8 ס"מ. 10 יח בסט</v>
      </c>
      <c r="G483" s="57">
        <f>VLOOKUP(A483,'מכרז- רפרנס מלא'!$A$4:$J$561,8,0)</f>
        <v>0</v>
      </c>
      <c r="H483" s="57" t="str">
        <f>VLOOKUP(A483,'מכרז- רפרנס מלא'!$A$4:$J$561,9,0)</f>
        <v>סט</v>
      </c>
      <c r="I483" s="150">
        <f>VLOOKUP(A483,'מכרז- רפרנס מלא'!$A$4:$J$561,5,0)</f>
        <v>3.1666666666666665E-4</v>
      </c>
      <c r="J483" s="297"/>
      <c r="K483" s="243"/>
      <c r="L483" s="244"/>
    </row>
    <row r="484" spans="1:12" ht="28.5" x14ac:dyDescent="0.2">
      <c r="A484" s="236">
        <v>482</v>
      </c>
      <c r="B484" s="95" t="str">
        <f>VLOOKUP(A484,'מכרז- רפרנס מלא'!$A$4:$J$561,2,0)</f>
        <v>תיקים וקלסרים</v>
      </c>
      <c r="C484" s="95" t="str">
        <f>VLOOKUP(A484,'מכרז- רפרנס מלא'!$A$4:$J$561,3,0)</f>
        <v>תיקים וסדרנים</v>
      </c>
      <c r="D484" s="57" t="str">
        <f>VLOOKUP(A484,'מכרז- רפרנס מלא'!$A$4:$J$561,4,0)</f>
        <v>תיקים</v>
      </c>
      <c r="E484" s="57" t="str">
        <f>VLOOKUP(A484,'מכרז- רפרנס מלא'!$A$4:$J$561,6,0)</f>
        <v>תיק מעטפה עם לחצן A4 שקוף / בצבע</v>
      </c>
      <c r="F484" s="57" t="str">
        <f>VLOOKUP(A484,'מכרז- רפרנס מלא'!$A$4:$J$561,7,0)</f>
        <v>תיק מפלסטיק שקוף עם סגר תיק תק, גודל פוליו</v>
      </c>
      <c r="G484" s="57">
        <f>VLOOKUP(A484,'מכרז- רפרנס מלא'!$A$4:$J$561,8,0)</f>
        <v>0</v>
      </c>
      <c r="H484" s="57" t="str">
        <f>VLOOKUP(A484,'מכרז- רפרנס מלא'!$A$4:$J$561,9,0)</f>
        <v>יח'</v>
      </c>
      <c r="I484" s="150">
        <f>VLOOKUP(A484,'מכרז- רפרנס מלא'!$A$4:$J$561,5,0)</f>
        <v>1.1484848484848485E-3</v>
      </c>
      <c r="J484" s="297"/>
      <c r="K484" s="243"/>
      <c r="L484" s="244"/>
    </row>
    <row r="485" spans="1:12" ht="28.5" x14ac:dyDescent="0.2">
      <c r="A485" s="236">
        <v>483</v>
      </c>
      <c r="B485" s="95" t="str">
        <f>VLOOKUP(A485,'מכרז- רפרנס מלא'!$A$4:$J$561,2,0)</f>
        <v>תיקים וקלסרים</v>
      </c>
      <c r="C485" s="95" t="str">
        <f>VLOOKUP(A485,'מכרז- רפרנס מלא'!$A$4:$J$561,3,0)</f>
        <v>תיקים וסדרנים</v>
      </c>
      <c r="D485" s="57" t="str">
        <f>VLOOKUP(A485,'מכרז- רפרנס מלא'!$A$4:$J$561,4,0)</f>
        <v>תיקים</v>
      </c>
      <c r="E485" s="57" t="str">
        <f>VLOOKUP(A485,'מכרז- רפרנס מלא'!$A$4:$J$561,6,0)</f>
        <v>תיק מעטפה עם לחצן A5 שקוף / בצבע</v>
      </c>
      <c r="F485" s="57" t="str">
        <f>VLOOKUP(A485,'מכרז- רפרנס מלא'!$A$4:$J$561,7,0)</f>
        <v>תיק מפלסטיק שקוף עם סגר תיק תק, גודל A5</v>
      </c>
      <c r="G485" s="57">
        <f>VLOOKUP(A485,'מכרז- רפרנס מלא'!$A$4:$J$561,8,0)</f>
        <v>0</v>
      </c>
      <c r="H485" s="57" t="str">
        <f>VLOOKUP(A485,'מכרז- רפרנס מלא'!$A$4:$J$561,9,0)</f>
        <v>יח'</v>
      </c>
      <c r="I485" s="150">
        <f>VLOOKUP(A485,'מכרז- רפרנס מלא'!$A$4:$J$561,5,0)</f>
        <v>1.1484848484848485E-3</v>
      </c>
      <c r="J485" s="297"/>
      <c r="K485" s="243"/>
      <c r="L485" s="244"/>
    </row>
    <row r="486" spans="1:12" ht="42.75" x14ac:dyDescent="0.2">
      <c r="A486" s="236">
        <v>484</v>
      </c>
      <c r="B486" s="95" t="str">
        <f>VLOOKUP(A486,'מכרז- רפרנס מלא'!$A$4:$J$561,2,0)</f>
        <v>תיקים וקלסרים</v>
      </c>
      <c r="C486" s="95" t="str">
        <f>VLOOKUP(A486,'מכרז- רפרנס מלא'!$A$4:$J$561,3,0)</f>
        <v>תיקים וסדרנים</v>
      </c>
      <c r="D486" s="57" t="str">
        <f>VLOOKUP(A486,'מכרז- רפרנס מלא'!$A$4:$J$561,4,0)</f>
        <v>תיקים</v>
      </c>
      <c r="E486" s="57" t="str">
        <f>VLOOKUP(A486,'מכרז- רפרנס מלא'!$A$4:$J$561,6,0)</f>
        <v>תיק קרטון שפיר גב 2.5  עם גומיה לסגירה</v>
      </c>
      <c r="F486" s="57" t="str">
        <f>VLOOKUP(A486,'מכרז- רפרנס מלא'!$A$4:$J$561,7,0)</f>
        <v>תיק מקרטון חום עם גומי לסגירה , מדבקה לבנה לאורך הגב לרשום פרטים, גב 2.5 ס"מ</v>
      </c>
      <c r="G486" s="57">
        <f>VLOOKUP(A486,'מכרז- רפרנס מלא'!$A$4:$J$561,8,0)</f>
        <v>0</v>
      </c>
      <c r="H486" s="57" t="str">
        <f>VLOOKUP(A486,'מכרז- רפרנס מלא'!$A$4:$J$561,9,0)</f>
        <v>יח'</v>
      </c>
      <c r="I486" s="150">
        <f>VLOOKUP(A486,'מכרז- רפרנס מלא'!$A$4:$J$561,5,0)</f>
        <v>1.1484848484848485E-3</v>
      </c>
      <c r="J486" s="297"/>
      <c r="K486" s="243"/>
      <c r="L486" s="244"/>
    </row>
    <row r="487" spans="1:12" ht="28.5" x14ac:dyDescent="0.2">
      <c r="A487" s="236">
        <v>485</v>
      </c>
      <c r="B487" s="95" t="str">
        <f>VLOOKUP(A487,'מכרז- רפרנס מלא'!$A$4:$J$561,2,0)</f>
        <v>תיקים וקלסרים</v>
      </c>
      <c r="C487" s="95" t="str">
        <f>VLOOKUP(A487,'מכרז- רפרנס מלא'!$A$4:$J$561,3,0)</f>
        <v>תיקים וסדרנים</v>
      </c>
      <c r="D487" s="57" t="str">
        <f>VLOOKUP(A487,'מכרז- רפרנס מלא'!$A$4:$J$561,4,0)</f>
        <v>תיקים</v>
      </c>
      <c r="E487" s="57" t="str">
        <f>VLOOKUP(A487,'מכרז- רפרנס מלא'!$A$4:$J$561,6,0)</f>
        <v>תיק למינציה צבעוני גב 2.5 עם גומיה לסגירה</v>
      </c>
      <c r="F487" s="57" t="str">
        <f>VLOOKUP(A487,'מכרז- רפרנס מלא'!$A$4:$J$561,7,0)</f>
        <v>תיק למינציה צבעוני גב 2.5  עם גומיה לסגירה</v>
      </c>
      <c r="G487" s="57">
        <f>VLOOKUP(A487,'מכרז- רפרנס מלא'!$A$4:$J$561,8,0)</f>
        <v>0</v>
      </c>
      <c r="H487" s="57" t="str">
        <f>VLOOKUP(A487,'מכרז- רפרנס מלא'!$A$4:$J$561,9,0)</f>
        <v>יח'</v>
      </c>
      <c r="I487" s="150">
        <f>VLOOKUP(A487,'מכרז- רפרנס מלא'!$A$4:$J$561,5,0)</f>
        <v>1.1484848484848485E-3</v>
      </c>
      <c r="J487" s="297"/>
      <c r="K487" s="243"/>
      <c r="L487" s="244"/>
    </row>
    <row r="488" spans="1:12" ht="42.75" x14ac:dyDescent="0.2">
      <c r="A488" s="236">
        <v>486</v>
      </c>
      <c r="B488" s="95" t="str">
        <f>VLOOKUP(A488,'מכרז- רפרנס מלא'!$A$4:$J$561,2,0)</f>
        <v>תיקים וקלסרים</v>
      </c>
      <c r="C488" s="95" t="str">
        <f>VLOOKUP(A488,'מכרז- רפרנס מלא'!$A$4:$J$561,3,0)</f>
        <v>תיקים וסדרנים</v>
      </c>
      <c r="D488" s="57" t="str">
        <f>VLOOKUP(A488,'מכרז- רפרנס מלא'!$A$4:$J$561,4,0)</f>
        <v>תיקים</v>
      </c>
      <c r="E488" s="57" t="str">
        <f>VLOOKUP(A488,'מכרז- רפרנס מלא'!$A$4:$J$561,6,0)</f>
        <v>תיק קרטון שפיר גב 2.5 עם גומיה לסגירה 20 יח' בסט.</v>
      </c>
      <c r="F488" s="57" t="str">
        <f>VLOOKUP(A488,'מכרז- רפרנס מלא'!$A$4:$J$561,7,0)</f>
        <v>תיק מקרטון חום עם גומי לסגירה , מדבקה לבנה לאורך הגב לרשום פרטים, גב 2.5 ס"מ. 20 יח' בסט.</v>
      </c>
      <c r="G488" s="57">
        <f>VLOOKUP(A488,'מכרז- רפרנס מלא'!$A$4:$J$561,8,0)</f>
        <v>0</v>
      </c>
      <c r="H488" s="57" t="str">
        <f>VLOOKUP(A488,'מכרז- רפרנס מלא'!$A$4:$J$561,9,0)</f>
        <v>סט</v>
      </c>
      <c r="I488" s="150">
        <f>VLOOKUP(A488,'מכרז- רפרנס מלא'!$A$4:$J$561,5,0)</f>
        <v>1.1484848484848485E-3</v>
      </c>
      <c r="J488" s="297"/>
      <c r="K488" s="243"/>
      <c r="L488" s="244"/>
    </row>
    <row r="489" spans="1:12" ht="28.5" x14ac:dyDescent="0.2">
      <c r="A489" s="236">
        <v>487</v>
      </c>
      <c r="B489" s="95" t="str">
        <f>VLOOKUP(A489,'מכרז- רפרנס מלא'!$A$4:$J$561,2,0)</f>
        <v>תיקים וקלסרים</v>
      </c>
      <c r="C489" s="95" t="str">
        <f>VLOOKUP(A489,'מכרז- רפרנס מלא'!$A$4:$J$561,3,0)</f>
        <v>תיקים וסדרנים</v>
      </c>
      <c r="D489" s="57" t="str">
        <f>VLOOKUP(A489,'מכרז- רפרנס מלא'!$A$4:$J$561,4,0)</f>
        <v>תיקים</v>
      </c>
      <c r="E489" s="57" t="str">
        <f>VLOOKUP(A489,'מכרז- רפרנס מלא'!$A$4:$J$561,6,0)</f>
        <v>תיק קרטון שפיר גב 5 עם גומיה לסגירה</v>
      </c>
      <c r="F489" s="57" t="str">
        <f>VLOOKUP(A489,'מכרז- רפרנס מלא'!$A$4:$J$561,7,0)</f>
        <v xml:space="preserve">תיק מקרטון חום עם גומי לסגירה , מדבקה לבנה לאורך הגב לרשום פרטים, גב 5 ס"מ. </v>
      </c>
      <c r="G489" s="57">
        <f>VLOOKUP(A489,'מכרז- רפרנס מלא'!$A$4:$J$561,8,0)</f>
        <v>0</v>
      </c>
      <c r="H489" s="57" t="str">
        <f>VLOOKUP(A489,'מכרז- רפרנס מלא'!$A$4:$J$561,9,0)</f>
        <v>יח'</v>
      </c>
      <c r="I489" s="150">
        <f>VLOOKUP(A489,'מכרז- רפרנס מלא'!$A$4:$J$561,5,0)</f>
        <v>1.1484848484848485E-3</v>
      </c>
      <c r="J489" s="297"/>
      <c r="K489" s="243"/>
      <c r="L489" s="244"/>
    </row>
    <row r="490" spans="1:12" ht="42.75" x14ac:dyDescent="0.2">
      <c r="A490" s="236">
        <v>488</v>
      </c>
      <c r="B490" s="95" t="str">
        <f>VLOOKUP(A490,'מכרז- רפרנס מלא'!$A$4:$J$561,2,0)</f>
        <v>תיקים וקלסרים</v>
      </c>
      <c r="C490" s="95" t="str">
        <f>VLOOKUP(A490,'מכרז- רפרנס מלא'!$A$4:$J$561,3,0)</f>
        <v>תיקים וסדרנים</v>
      </c>
      <c r="D490" s="57" t="str">
        <f>VLOOKUP(A490,'מכרז- רפרנס מלא'!$A$4:$J$561,4,0)</f>
        <v>תיקים</v>
      </c>
      <c r="E490" s="57" t="str">
        <f>VLOOKUP(A490,'מכרז- רפרנס מלא'!$A$4:$J$561,6,0)</f>
        <v>תיק קרטון שפיר גב 5 עם גומיה לסגירה  20 יח' בסט.</v>
      </c>
      <c r="F490" s="57" t="str">
        <f>VLOOKUP(A490,'מכרז- רפרנס מלא'!$A$4:$J$561,7,0)</f>
        <v>תיק מקרטון חום עם גומי לסגירה , מדבקה לבנה לאורך הגב לרשום פרטים, גב 5 ס"מ. 20 יח' בסט.</v>
      </c>
      <c r="G490" s="57">
        <f>VLOOKUP(A490,'מכרז- רפרנס מלא'!$A$4:$J$561,8,0)</f>
        <v>0</v>
      </c>
      <c r="H490" s="57" t="str">
        <f>VLOOKUP(A490,'מכרז- רפרנס מלא'!$A$4:$J$561,9,0)</f>
        <v>סט</v>
      </c>
      <c r="I490" s="150">
        <f>VLOOKUP(A490,'מכרז- רפרנס מלא'!$A$4:$J$561,5,0)</f>
        <v>1.1484848484848485E-3</v>
      </c>
      <c r="J490" s="297"/>
      <c r="K490" s="243"/>
      <c r="L490" s="244"/>
    </row>
    <row r="491" spans="1:12" ht="28.5" x14ac:dyDescent="0.2">
      <c r="A491" s="236">
        <v>489</v>
      </c>
      <c r="B491" s="95" t="str">
        <f>VLOOKUP(A491,'מכרז- רפרנס מלא'!$A$4:$J$561,2,0)</f>
        <v>תיקים וקלסרים</v>
      </c>
      <c r="C491" s="95" t="str">
        <f>VLOOKUP(A491,'מכרז- רפרנס מלא'!$A$4:$J$561,3,0)</f>
        <v>תיקים וסדרנים</v>
      </c>
      <c r="D491" s="57" t="str">
        <f>VLOOKUP(A491,'מכרז- רפרנס מלא'!$A$4:$J$561,4,0)</f>
        <v>תיקים</v>
      </c>
      <c r="E491" s="57" t="str">
        <f>VLOOKUP(A491,'מכרז- רפרנס מלא'!$A$4:$J$561,6,0)</f>
        <v>תיק חום גב 2.5 שפיר +מחיצה וברזל</v>
      </c>
      <c r="F491" s="57" t="str">
        <f>VLOOKUP(A491,'מכרז- רפרנס מלא'!$A$4:$J$561,7,0)</f>
        <v>תיק קרטון חום , עובי 2.5 ס"מ+ מחיצה וברזל</v>
      </c>
      <c r="G491" s="57">
        <f>VLOOKUP(A491,'מכרז- רפרנס מלא'!$A$4:$J$561,8,0)</f>
        <v>0</v>
      </c>
      <c r="H491" s="57" t="str">
        <f>VLOOKUP(A491,'מכרז- רפרנס מלא'!$A$4:$J$561,9,0)</f>
        <v>יח'</v>
      </c>
      <c r="I491" s="150">
        <f>VLOOKUP(A491,'מכרז- רפרנס מלא'!$A$4:$J$561,5,0)</f>
        <v>1.1484848484848485E-3</v>
      </c>
      <c r="J491" s="297"/>
      <c r="K491" s="243"/>
      <c r="L491" s="244"/>
    </row>
    <row r="492" spans="1:12" ht="28.5" x14ac:dyDescent="0.2">
      <c r="A492" s="236">
        <v>490</v>
      </c>
      <c r="B492" s="95" t="str">
        <f>VLOOKUP(A492,'מכרז- רפרנס מלא'!$A$4:$J$561,2,0)</f>
        <v>תיקים וקלסרים</v>
      </c>
      <c r="C492" s="95" t="str">
        <f>VLOOKUP(A492,'מכרז- רפרנס מלא'!$A$4:$J$561,3,0)</f>
        <v>תיקים וסדרנים</v>
      </c>
      <c r="D492" s="57" t="str">
        <f>VLOOKUP(A492,'מכרז- רפרנס מלא'!$A$4:$J$561,4,0)</f>
        <v>תיקים</v>
      </c>
      <c r="E492" s="57" t="str">
        <f>VLOOKUP(A492,'מכרז- רפרנס מלא'!$A$4:$J$561,6,0)</f>
        <v>תיק חום גב 2.5 שפיר +מחיצה וברזל  20 יח' בסט.</v>
      </c>
      <c r="F492" s="57" t="str">
        <f>VLOOKUP(A492,'מכרז- רפרנס מלא'!$A$4:$J$561,7,0)</f>
        <v>תיק קרטון חום , עובי 2.5 ס"מ+ מחיצה וברזל. 20 יח' בסט.</v>
      </c>
      <c r="G492" s="57">
        <f>VLOOKUP(A492,'מכרז- רפרנס מלא'!$A$4:$J$561,8,0)</f>
        <v>0</v>
      </c>
      <c r="H492" s="57" t="str">
        <f>VLOOKUP(A492,'מכרז- רפרנס מלא'!$A$4:$J$561,9,0)</f>
        <v>סט</v>
      </c>
      <c r="I492" s="150">
        <f>VLOOKUP(A492,'מכרז- רפרנס מלא'!$A$4:$J$561,5,0)</f>
        <v>1.1484848484848485E-3</v>
      </c>
      <c r="J492" s="297"/>
      <c r="K492" s="243"/>
      <c r="L492" s="244"/>
    </row>
    <row r="493" spans="1:12" ht="28.5" x14ac:dyDescent="0.2">
      <c r="A493" s="236">
        <v>491</v>
      </c>
      <c r="B493" s="95" t="str">
        <f>VLOOKUP(A493,'מכרז- רפרנס מלא'!$A$4:$J$561,2,0)</f>
        <v>תיקים וקלסרים</v>
      </c>
      <c r="C493" s="95" t="str">
        <f>VLOOKUP(A493,'מכרז- רפרנס מלא'!$A$4:$J$561,3,0)</f>
        <v>תיקים וסדרנים</v>
      </c>
      <c r="D493" s="57" t="str">
        <f>VLOOKUP(A493,'מכרז- רפרנס מלא'!$A$4:$J$561,4,0)</f>
        <v>תיקים</v>
      </c>
      <c r="E493" s="57" t="str">
        <f>VLOOKUP(A493,'מכרז- רפרנס מלא'!$A$4:$J$561,6,0)</f>
        <v xml:space="preserve">תיק חום גב 5 שפיר +מחיצה וברזל </v>
      </c>
      <c r="F493" s="57" t="str">
        <f>VLOOKUP(A493,'מכרז- רפרנס מלא'!$A$4:$J$561,7,0)</f>
        <v>תיק קרטון חום , עובי 5 ס"מ+ מחיצה וברזל</v>
      </c>
      <c r="G493" s="57">
        <f>VLOOKUP(A493,'מכרז- רפרנס מלא'!$A$4:$J$561,8,0)</f>
        <v>0</v>
      </c>
      <c r="H493" s="57" t="str">
        <f>VLOOKUP(A493,'מכרז- רפרנס מלא'!$A$4:$J$561,9,0)</f>
        <v>יח'</v>
      </c>
      <c r="I493" s="150">
        <f>VLOOKUP(A493,'מכרז- רפרנס מלא'!$A$4:$J$561,5,0)</f>
        <v>1.1484848484848485E-3</v>
      </c>
      <c r="J493" s="297"/>
      <c r="K493" s="243"/>
      <c r="L493" s="244"/>
    </row>
    <row r="494" spans="1:12" ht="28.5" x14ac:dyDescent="0.2">
      <c r="A494" s="236">
        <v>492</v>
      </c>
      <c r="B494" s="95" t="str">
        <f>VLOOKUP(A494,'מכרז- רפרנס מלא'!$A$4:$J$561,2,0)</f>
        <v>תיקים וקלסרים</v>
      </c>
      <c r="C494" s="95" t="str">
        <f>VLOOKUP(A494,'מכרז- רפרנס מלא'!$A$4:$J$561,3,0)</f>
        <v>תיקים וסדרנים</v>
      </c>
      <c r="D494" s="57" t="str">
        <f>VLOOKUP(A494,'מכרז- רפרנס מלא'!$A$4:$J$561,4,0)</f>
        <v>תיקים</v>
      </c>
      <c r="E494" s="57" t="str">
        <f>VLOOKUP(A494,'מכרז- רפרנס מלא'!$A$4:$J$561,6,0)</f>
        <v>תיק חום גב 5 שפיר +מחיצה וברזל  20 יח' בסט.</v>
      </c>
      <c r="F494" s="57" t="str">
        <f>VLOOKUP(A494,'מכרז- רפרנס מלא'!$A$4:$J$561,7,0)</f>
        <v>תיק קרטון חום , עובי 5 ס"מ+ מחיצה וברזל. 20 יח' בסט.</v>
      </c>
      <c r="G494" s="57">
        <f>VLOOKUP(A494,'מכרז- רפרנס מלא'!$A$4:$J$561,8,0)</f>
        <v>0</v>
      </c>
      <c r="H494" s="57" t="str">
        <f>VLOOKUP(A494,'מכרז- רפרנס מלא'!$A$4:$J$561,9,0)</f>
        <v>סט</v>
      </c>
      <c r="I494" s="150">
        <f>VLOOKUP(A494,'מכרז- רפרנס מלא'!$A$4:$J$561,5,0)</f>
        <v>1.1484848484848485E-3</v>
      </c>
      <c r="J494" s="297"/>
      <c r="K494" s="243"/>
      <c r="L494" s="244"/>
    </row>
    <row r="495" spans="1:12" ht="28.5" x14ac:dyDescent="0.2">
      <c r="A495" s="236">
        <v>493</v>
      </c>
      <c r="B495" s="95" t="str">
        <f>VLOOKUP(A495,'מכרז- רפרנס מלא'!$A$4:$J$561,2,0)</f>
        <v>תיקים וקלסרים</v>
      </c>
      <c r="C495" s="95" t="str">
        <f>VLOOKUP(A495,'מכרז- רפרנס מלא'!$A$4:$J$561,3,0)</f>
        <v>תיקים וסדרנים</v>
      </c>
      <c r="D495" s="57" t="str">
        <f>VLOOKUP(A495,'מכרז- רפרנס מלא'!$A$4:$J$561,4,0)</f>
        <v>תיקים</v>
      </c>
      <c r="E495" s="57" t="str">
        <f>VLOOKUP(A495,'מכרז- רפרנס מלא'!$A$4:$J$561,6,0)</f>
        <v>תיק חום גב 2.5 40 חוץ</v>
      </c>
      <c r="F495" s="57" t="str">
        <f>VLOOKUP(A495,'מכרז- רפרנס מלא'!$A$4:$J$561,7,0)</f>
        <v>תיק קרטון חום 40 חוץ  עובי 2.5 ס"מ</v>
      </c>
      <c r="G495" s="57">
        <f>VLOOKUP(A495,'מכרז- רפרנס מלא'!$A$4:$J$561,8,0)</f>
        <v>0</v>
      </c>
      <c r="H495" s="57" t="str">
        <f>VLOOKUP(A495,'מכרז- רפרנס מלא'!$A$4:$J$561,9,0)</f>
        <v>יח'</v>
      </c>
      <c r="I495" s="150">
        <f>VLOOKUP(A495,'מכרז- רפרנס מלא'!$A$4:$J$561,5,0)</f>
        <v>1.1484848484848485E-3</v>
      </c>
      <c r="J495" s="297"/>
      <c r="K495" s="243"/>
      <c r="L495" s="244"/>
    </row>
    <row r="496" spans="1:12" ht="28.5" x14ac:dyDescent="0.2">
      <c r="A496" s="236">
        <v>494</v>
      </c>
      <c r="B496" s="95" t="str">
        <f>VLOOKUP(A496,'מכרז- רפרנס מלא'!$A$4:$J$561,2,0)</f>
        <v>תיקים וקלסרים</v>
      </c>
      <c r="C496" s="95" t="str">
        <f>VLOOKUP(A496,'מכרז- רפרנס מלא'!$A$4:$J$561,3,0)</f>
        <v>תיקים וסדרנים</v>
      </c>
      <c r="D496" s="57" t="str">
        <f>VLOOKUP(A496,'מכרז- רפרנס מלא'!$A$4:$J$561,4,0)</f>
        <v>תיקים</v>
      </c>
      <c r="E496" s="57" t="str">
        <f>VLOOKUP(A496,'מכרז- רפרנס מלא'!$A$4:$J$561,6,0)</f>
        <v>תיק חום גב 2.5 40 חוץ עם מחיצה  10 יח' בסט.</v>
      </c>
      <c r="F496" s="57" t="str">
        <f>VLOOKUP(A496,'מכרז- רפרנס מלא'!$A$4:$J$561,7,0)</f>
        <v>תיק קרטון חום 40 חוץ  עובי 2.5 ס"מ.  10 יח' בסט.</v>
      </c>
      <c r="G496" s="57">
        <f>VLOOKUP(A496,'מכרז- רפרנס מלא'!$A$4:$J$561,8,0)</f>
        <v>0</v>
      </c>
      <c r="H496" s="57" t="str">
        <f>VLOOKUP(A496,'מכרז- רפרנס מלא'!$A$4:$J$561,9,0)</f>
        <v>סט</v>
      </c>
      <c r="I496" s="150">
        <f>VLOOKUP(A496,'מכרז- רפרנס מלא'!$A$4:$J$561,5,0)</f>
        <v>1.1484848484848485E-3</v>
      </c>
      <c r="J496" s="297"/>
      <c r="K496" s="243"/>
      <c r="L496" s="244"/>
    </row>
    <row r="497" spans="1:12" ht="28.5" x14ac:dyDescent="0.2">
      <c r="A497" s="236">
        <v>495</v>
      </c>
      <c r="B497" s="95" t="str">
        <f>VLOOKUP(A497,'מכרז- רפרנס מלא'!$A$4:$J$561,2,0)</f>
        <v>תיקים וקלסרים</v>
      </c>
      <c r="C497" s="95" t="str">
        <f>VLOOKUP(A497,'מכרז- רפרנס מלא'!$A$4:$J$561,3,0)</f>
        <v>תיקים וסדרנים</v>
      </c>
      <c r="D497" s="57" t="str">
        <f>VLOOKUP(A497,'מכרז- רפרנס מלא'!$A$4:$J$561,4,0)</f>
        <v>תיקים</v>
      </c>
      <c r="E497" s="57" t="str">
        <f>VLOOKUP(A497,'מכרז- רפרנס מלא'!$A$4:$J$561,6,0)</f>
        <v>תיק חום גב 2.5 40 חוץ עם מחיצה</v>
      </c>
      <c r="F497" s="57" t="str">
        <f>VLOOKUP(A497,'מכרז- רפרנס מלא'!$A$4:$J$561,7,0)</f>
        <v>תיק קרטון חום 40 חוץ  עובי 2.5 ס"מ+מחיצה וברזל</v>
      </c>
      <c r="G497" s="57">
        <f>VLOOKUP(A497,'מכרז- רפרנס מלא'!$A$4:$J$561,8,0)</f>
        <v>0</v>
      </c>
      <c r="H497" s="57" t="str">
        <f>VLOOKUP(A497,'מכרז- רפרנס מלא'!$A$4:$J$561,9,0)</f>
        <v>יח'</v>
      </c>
      <c r="I497" s="150">
        <f>VLOOKUP(A497,'מכרז- רפרנס מלא'!$A$4:$J$561,5,0)</f>
        <v>1.1484848484848485E-3</v>
      </c>
      <c r="J497" s="297"/>
      <c r="K497" s="243"/>
      <c r="L497" s="244"/>
    </row>
    <row r="498" spans="1:12" ht="28.5" x14ac:dyDescent="0.2">
      <c r="A498" s="236">
        <v>496</v>
      </c>
      <c r="B498" s="95" t="str">
        <f>VLOOKUP(A498,'מכרז- רפרנס מלא'!$A$4:$J$561,2,0)</f>
        <v>תיקים וקלסרים</v>
      </c>
      <c r="C498" s="95" t="str">
        <f>VLOOKUP(A498,'מכרז- רפרנס מלא'!$A$4:$J$561,3,0)</f>
        <v>תיקים וסדרנים</v>
      </c>
      <c r="D498" s="57" t="str">
        <f>VLOOKUP(A498,'מכרז- רפרנס מלא'!$A$4:$J$561,4,0)</f>
        <v>תיקים</v>
      </c>
      <c r="E498" s="57" t="str">
        <f>VLOOKUP(A498,'מכרז- רפרנס מלא'!$A$4:$J$561,6,0)</f>
        <v>תיק חום גב 2.5 40 חוץ עם מחיצה  10 יח' בסט.</v>
      </c>
      <c r="F498" s="57" t="str">
        <f>VLOOKUP(A498,'מכרז- רפרנס מלא'!$A$4:$J$561,7,0)</f>
        <v>תיק קרטון חום 40 חוץ  עובי 2.5 ס"מ+מחיצה וברזל. 10 יח' בסט.</v>
      </c>
      <c r="G498" s="57">
        <f>VLOOKUP(A498,'מכרז- רפרנס מלא'!$A$4:$J$561,8,0)</f>
        <v>0</v>
      </c>
      <c r="H498" s="57" t="str">
        <f>VLOOKUP(A498,'מכרז- רפרנס מלא'!$A$4:$J$561,9,0)</f>
        <v>סט</v>
      </c>
      <c r="I498" s="150">
        <f>VLOOKUP(A498,'מכרז- רפרנס מלא'!$A$4:$J$561,5,0)</f>
        <v>1.1484848484848485E-3</v>
      </c>
      <c r="J498" s="297"/>
      <c r="K498" s="243"/>
      <c r="L498" s="244"/>
    </row>
    <row r="499" spans="1:12" ht="28.5" x14ac:dyDescent="0.2">
      <c r="A499" s="236">
        <v>497</v>
      </c>
      <c r="B499" s="95" t="str">
        <f>VLOOKUP(A499,'מכרז- רפרנס מלא'!$A$4:$J$561,2,0)</f>
        <v>תיקים וקלסרים</v>
      </c>
      <c r="C499" s="95" t="str">
        <f>VLOOKUP(A499,'מכרז- רפרנס מלא'!$A$4:$J$561,3,0)</f>
        <v>תיקים וסדרנים</v>
      </c>
      <c r="D499" s="57" t="str">
        <f>VLOOKUP(A499,'מכרז- רפרנס מלא'!$A$4:$J$561,4,0)</f>
        <v>תיקים</v>
      </c>
      <c r="E499" s="57" t="str">
        <f>VLOOKUP(A499,'מכרז- רפרנס מלא'!$A$4:$J$561,6,0)</f>
        <v>תיק חום גב 5 40 חוץ</v>
      </c>
      <c r="F499" s="57" t="str">
        <f>VLOOKUP(A499,'מכרז- רפרנס מלא'!$A$4:$J$561,7,0)</f>
        <v>תיק קרטון חום 40 חוץ  עובי 5 ס"מ</v>
      </c>
      <c r="G499" s="57">
        <f>VLOOKUP(A499,'מכרז- רפרנס מלא'!$A$4:$J$561,8,0)</f>
        <v>0</v>
      </c>
      <c r="H499" s="57" t="str">
        <f>VLOOKUP(A499,'מכרז- רפרנס מלא'!$A$4:$J$561,9,0)</f>
        <v>יח'</v>
      </c>
      <c r="I499" s="150">
        <f>VLOOKUP(A499,'מכרז- רפרנס מלא'!$A$4:$J$561,5,0)</f>
        <v>1.1484848484848485E-3</v>
      </c>
      <c r="J499" s="297"/>
      <c r="K499" s="243"/>
      <c r="L499" s="244"/>
    </row>
    <row r="500" spans="1:12" ht="28.5" x14ac:dyDescent="0.2">
      <c r="A500" s="236">
        <v>498</v>
      </c>
      <c r="B500" s="95" t="str">
        <f>VLOOKUP(A500,'מכרז- רפרנס מלא'!$A$4:$J$561,2,0)</f>
        <v>תיקים וקלסרים</v>
      </c>
      <c r="C500" s="95" t="str">
        <f>VLOOKUP(A500,'מכרז- רפרנס מלא'!$A$4:$J$561,3,0)</f>
        <v>תיקים וסדרנים</v>
      </c>
      <c r="D500" s="57" t="str">
        <f>VLOOKUP(A500,'מכרז- רפרנס מלא'!$A$4:$J$561,4,0)</f>
        <v>תיקים</v>
      </c>
      <c r="E500" s="57" t="str">
        <f>VLOOKUP(A500,'מכרז- רפרנס מלא'!$A$4:$J$561,6,0)</f>
        <v>תיק חום גב 5 40 חוץ  10 יח' בסט.</v>
      </c>
      <c r="F500" s="57" t="str">
        <f>VLOOKUP(A500,'מכרז- רפרנס מלא'!$A$4:$J$561,7,0)</f>
        <v>תיק קרטון חום 40 חוץ  עובי 5 ס"מ.  10 יח' בסט.</v>
      </c>
      <c r="G500" s="57">
        <f>VLOOKUP(A500,'מכרז- רפרנס מלא'!$A$4:$J$561,8,0)</f>
        <v>0</v>
      </c>
      <c r="H500" s="57" t="str">
        <f>VLOOKUP(A500,'מכרז- רפרנס מלא'!$A$4:$J$561,9,0)</f>
        <v>סט</v>
      </c>
      <c r="I500" s="150">
        <f>VLOOKUP(A500,'מכרז- רפרנס מלא'!$A$4:$J$561,5,0)</f>
        <v>1.1484848484848485E-3</v>
      </c>
      <c r="J500" s="297"/>
      <c r="K500" s="243"/>
      <c r="L500" s="244"/>
    </row>
    <row r="501" spans="1:12" ht="28.5" x14ac:dyDescent="0.2">
      <c r="A501" s="236">
        <v>499</v>
      </c>
      <c r="B501" s="95" t="str">
        <f>VLOOKUP(A501,'מכרז- רפרנס מלא'!$A$4:$J$561,2,0)</f>
        <v>תיקים וקלסרים</v>
      </c>
      <c r="C501" s="95" t="str">
        <f>VLOOKUP(A501,'מכרז- רפרנס מלא'!$A$4:$J$561,3,0)</f>
        <v>תיקים וסדרנים</v>
      </c>
      <c r="D501" s="57" t="str">
        <f>VLOOKUP(A501,'מכרז- רפרנס מלא'!$A$4:$J$561,4,0)</f>
        <v>תיקים</v>
      </c>
      <c r="E501" s="57" t="str">
        <f>VLOOKUP(A501,'מכרז- רפרנס מלא'!$A$4:$J$561,6,0)</f>
        <v>תיק חום גב 5 פלוס מחיצה 40 חוץ</v>
      </c>
      <c r="F501" s="57" t="str">
        <f>VLOOKUP(A501,'מכרז- רפרנס מלא'!$A$4:$J$561,7,0)</f>
        <v>תיק קרטון חום 40 חוץ  עובי 5 ס"מ+מחיצה וברזל</v>
      </c>
      <c r="G501" s="57">
        <f>VLOOKUP(A501,'מכרז- רפרנס מלא'!$A$4:$J$561,8,0)</f>
        <v>0</v>
      </c>
      <c r="H501" s="57" t="str">
        <f>VLOOKUP(A501,'מכרז- רפרנס מלא'!$A$4:$J$561,9,0)</f>
        <v>יח'</v>
      </c>
      <c r="I501" s="150">
        <f>VLOOKUP(A501,'מכרז- רפרנס מלא'!$A$4:$J$561,5,0)</f>
        <v>1.1484848484848485E-3</v>
      </c>
      <c r="J501" s="297"/>
      <c r="K501" s="243"/>
      <c r="L501" s="244"/>
    </row>
    <row r="502" spans="1:12" ht="28.5" x14ac:dyDescent="0.2">
      <c r="A502" s="236">
        <v>500</v>
      </c>
      <c r="B502" s="95" t="str">
        <f>VLOOKUP(A502,'מכרז- רפרנס מלא'!$A$4:$J$561,2,0)</f>
        <v>תיקים וקלסרים</v>
      </c>
      <c r="C502" s="95" t="str">
        <f>VLOOKUP(A502,'מכרז- רפרנס מלא'!$A$4:$J$561,3,0)</f>
        <v>תיקים וסדרנים</v>
      </c>
      <c r="D502" s="57" t="str">
        <f>VLOOKUP(A502,'מכרז- רפרנס מלא'!$A$4:$J$561,4,0)</f>
        <v>תיקים</v>
      </c>
      <c r="E502" s="57" t="str">
        <f>VLOOKUP(A502,'מכרז- רפרנס מלא'!$A$4:$J$561,6,0)</f>
        <v>תיק חום גב 5 פלוס מחיצה 40 חוץ  10 יח' בסט.</v>
      </c>
      <c r="F502" s="57" t="str">
        <f>VLOOKUP(A502,'מכרז- רפרנס מלא'!$A$4:$J$561,7,0)</f>
        <v>תיק קרטון חום 40 חוץ  עובי 5 ס"מ+מחיצה וברזל.  10 יח' בסט.</v>
      </c>
      <c r="G502" s="57">
        <f>VLOOKUP(A502,'מכרז- רפרנס מלא'!$A$4:$J$561,8,0)</f>
        <v>0</v>
      </c>
      <c r="H502" s="57" t="str">
        <f>VLOOKUP(A502,'מכרז- רפרנס מלא'!$A$4:$J$561,9,0)</f>
        <v>סט</v>
      </c>
      <c r="I502" s="150">
        <f>VLOOKUP(A502,'מכרז- רפרנס מלא'!$A$4:$J$561,5,0)</f>
        <v>1.1484848484848485E-3</v>
      </c>
      <c r="J502" s="297"/>
      <c r="K502" s="243"/>
      <c r="L502" s="244"/>
    </row>
    <row r="503" spans="1:12" ht="57" x14ac:dyDescent="0.2">
      <c r="A503" s="236">
        <v>501</v>
      </c>
      <c r="B503" s="95" t="str">
        <f>VLOOKUP(A503,'מכרז- רפרנס מלא'!$A$4:$J$561,2,0)</f>
        <v>תיקים וקלסרים</v>
      </c>
      <c r="C503" s="95" t="str">
        <f>VLOOKUP(A503,'מכרז- רפרנס מלא'!$A$4:$J$561,3,0)</f>
        <v>תיקים וסדרנים</v>
      </c>
      <c r="D503" s="57" t="str">
        <f>VLOOKUP(A503,'מכרז- רפרנס מלא'!$A$4:$J$561,4,0)</f>
        <v>תיקים</v>
      </c>
      <c r="E503" s="57" t="str">
        <f>VLOOKUP(A503,'מכרז- רפרנס מלא'!$A$4:$J$561,6,0)</f>
        <v>תיק תליה יחיד 25 יחידות בסט.</v>
      </c>
      <c r="F503" s="57" t="str">
        <f>VLOOKUP(A503,'מכרז- רפרנס מלא'!$A$4:$J$561,7,0)</f>
        <v>תיק תלייה בתוך תיקייה, מיועד לתליה, מנגנון תליה אוטומטי ממתכת הניתן להתאמה, תיוק אחד, מתאים לגודל פוליו וA4 , צבע משובץ / חלק, 25 יחידות בסט.</v>
      </c>
      <c r="G503" s="57">
        <f>VLOOKUP(A503,'מכרז- רפרנס מלא'!$A$4:$J$561,8,0)</f>
        <v>0</v>
      </c>
      <c r="H503" s="57" t="str">
        <f>VLOOKUP(A503,'מכרז- רפרנס מלא'!$A$4:$J$561,9,0)</f>
        <v>סט</v>
      </c>
      <c r="I503" s="150">
        <f>VLOOKUP(A503,'מכרז- רפרנס מלא'!$A$4:$J$561,5,0)</f>
        <v>1.1484848484848485E-3</v>
      </c>
      <c r="J503" s="297"/>
      <c r="K503" s="243"/>
      <c r="L503" s="244"/>
    </row>
    <row r="504" spans="1:12" ht="71.25" x14ac:dyDescent="0.2">
      <c r="A504" s="236">
        <v>502</v>
      </c>
      <c r="B504" s="95" t="str">
        <f>VLOOKUP(A504,'מכרז- רפרנס מלא'!$A$4:$J$561,2,0)</f>
        <v>תיקים וקלסרים</v>
      </c>
      <c r="C504" s="95" t="str">
        <f>VLOOKUP(A504,'מכרז- רפרנס מלא'!$A$4:$J$561,3,0)</f>
        <v>תיקים וסדרנים</v>
      </c>
      <c r="D504" s="57" t="str">
        <f>VLOOKUP(A504,'מכרז- רפרנס מלא'!$A$4:$J$561,4,0)</f>
        <v>תיקים</v>
      </c>
      <c r="E504" s="57" t="str">
        <f>VLOOKUP(A504,'מכרז- רפרנס מלא'!$A$4:$J$561,6,0)</f>
        <v>תיק תליה כפול 25 יחידות בסט.</v>
      </c>
      <c r="F504" s="57" t="str">
        <f>VLOOKUP(A504,'מכרז- רפרנס מלא'!$A$4:$J$561,7,0)</f>
        <v>תיק תלייה בתוך תיקייה ,מיועד לתליה  כפולה עם שני ברזלי תיוק ,מנגנון תליה אוטומטי ממתכת הניתן להתאמה , מתאים לגודל פוליו וA4 , צבע משובץ / חלק. 25 יח' בסט.</v>
      </c>
      <c r="G504" s="57">
        <f>VLOOKUP(A504,'מכרז- רפרנס מלא'!$A$4:$J$561,8,0)</f>
        <v>0</v>
      </c>
      <c r="H504" s="57" t="str">
        <f>VLOOKUP(A504,'מכרז- רפרנס מלא'!$A$4:$J$561,9,0)</f>
        <v>סט</v>
      </c>
      <c r="I504" s="150">
        <f>VLOOKUP(A504,'מכרז- רפרנס מלא'!$A$4:$J$561,5,0)</f>
        <v>1.1484848484848485E-3</v>
      </c>
      <c r="J504" s="297"/>
      <c r="K504" s="243"/>
      <c r="L504" s="244"/>
    </row>
    <row r="505" spans="1:12" ht="28.5" x14ac:dyDescent="0.2">
      <c r="A505" s="236">
        <v>503</v>
      </c>
      <c r="B505" s="95" t="str">
        <f>VLOOKUP(A505,'מכרז- רפרנס מלא'!$A$4:$J$561,2,0)</f>
        <v>תיקים וקלסרים</v>
      </c>
      <c r="C505" s="95" t="str">
        <f>VLOOKUP(A505,'מכרז- רפרנס מלא'!$A$4:$J$561,3,0)</f>
        <v>תיקים וסדרנים</v>
      </c>
      <c r="D505" s="57" t="str">
        <f>VLOOKUP(A505,'מכרז- רפרנס מלא'!$A$4:$J$561,4,0)</f>
        <v>תיקים</v>
      </c>
      <c r="E505" s="57" t="str">
        <f>VLOOKUP(A505,'מכרז- רפרנס מלא'!$A$4:$J$561,6,0)</f>
        <v>תיק אצבע A4 / פוליו 100 יח' בחבילה</v>
      </c>
      <c r="F505" s="57" t="str">
        <f>VLOOKUP(A505,'מכרז- רפרנס מלא'!$A$4:$J$561,7,0)</f>
        <v>תיק אצבע סגור שני צדדים גודל  A4 שקוף בצבעים 100 יח' בחבילה</v>
      </c>
      <c r="G505" s="57">
        <f>VLOOKUP(A505,'מכרז- רפרנס מלא'!$A$4:$J$561,8,0)</f>
        <v>0</v>
      </c>
      <c r="H505" s="57" t="str">
        <f>VLOOKUP(A505,'מכרז- רפרנס מלא'!$A$4:$J$561,9,0)</f>
        <v>סט</v>
      </c>
      <c r="I505" s="150">
        <f>VLOOKUP(A505,'מכרז- רפרנס מלא'!$A$4:$J$561,5,0)</f>
        <v>1.1484848484848485E-3</v>
      </c>
      <c r="J505" s="297"/>
      <c r="K505" s="243"/>
      <c r="L505" s="244"/>
    </row>
    <row r="506" spans="1:12" ht="42.75" x14ac:dyDescent="0.2">
      <c r="A506" s="236">
        <v>504</v>
      </c>
      <c r="B506" s="95" t="str">
        <f>VLOOKUP(A506,'מכרז- רפרנס מלא'!$A$4:$J$561,2,0)</f>
        <v>תיקים וקלסרים</v>
      </c>
      <c r="C506" s="95" t="str">
        <f>VLOOKUP(A506,'מכרז- רפרנס מלא'!$A$4:$J$561,3,0)</f>
        <v>תיקים וסדרנים</v>
      </c>
      <c r="D506" s="57" t="str">
        <f>VLOOKUP(A506,'מכרז- רפרנס מלא'!$A$4:$J$561,4,0)</f>
        <v>תיקים</v>
      </c>
      <c r="E506" s="57" t="str">
        <f>VLOOKUP(A506,'מכרז- רפרנס מלא'!$A$4:$J$561,6,0)</f>
        <v>תיק טריפל E בצבעים שונים מתאים ל-20 דף</v>
      </c>
      <c r="F506" s="57" t="str">
        <f>VLOOKUP(A506,'מכרז- רפרנס מלא'!$A$4:$J$561,7,0)</f>
        <v>תיק מפלסטיק עם חזית שקופה לתפיסת ניירות, ללא צורך בחירור , מתאים  ל 20 דף.</v>
      </c>
      <c r="G506" s="57">
        <f>VLOOKUP(A506,'מכרז- רפרנס מלא'!$A$4:$J$561,8,0)</f>
        <v>0</v>
      </c>
      <c r="H506" s="57" t="str">
        <f>VLOOKUP(A506,'מכרז- רפרנס מלא'!$A$4:$J$561,9,0)</f>
        <v>יח'</v>
      </c>
      <c r="I506" s="150">
        <f>VLOOKUP(A506,'מכרז- רפרנס מלא'!$A$4:$J$561,5,0)</f>
        <v>1.1484848484848485E-3</v>
      </c>
      <c r="J506" s="297"/>
      <c r="K506" s="243"/>
      <c r="L506" s="244"/>
    </row>
    <row r="507" spans="1:12" ht="42.75" x14ac:dyDescent="0.2">
      <c r="A507" s="236">
        <v>505</v>
      </c>
      <c r="B507" s="95" t="str">
        <f>VLOOKUP(A507,'מכרז- רפרנס מלא'!$A$4:$J$561,2,0)</f>
        <v>תיקים וקלסרים</v>
      </c>
      <c r="C507" s="95" t="str">
        <f>VLOOKUP(A507,'מכרז- רפרנס מלא'!$A$4:$J$561,3,0)</f>
        <v>תיקים וסדרנים</v>
      </c>
      <c r="D507" s="57" t="str">
        <f>VLOOKUP(A507,'מכרז- רפרנס מלא'!$A$4:$J$561,4,0)</f>
        <v>תיקים</v>
      </c>
      <c r="E507" s="57" t="str">
        <f>VLOOKUP(A507,'מכרז- רפרנס מלא'!$A$4:$J$561,6,0)</f>
        <v>תיק ארכיון עם גומי ושרוך</v>
      </c>
      <c r="F507" s="57" t="str">
        <f>VLOOKUP(A507,'מכרז- רפרנס מלא'!$A$4:$J$561,7,0)</f>
        <v>תיק מקרטון אפור , דפנות מתקפלות , שרוך וגומי לסגירה ,גב ברוחב 8 ס"מ , מתאים לאחסון חומר ארכיוני.</v>
      </c>
      <c r="G507" s="57">
        <f>VLOOKUP(A507,'מכרז- רפרנס מלא'!$A$4:$J$561,8,0)</f>
        <v>0</v>
      </c>
      <c r="H507" s="57" t="str">
        <f>VLOOKUP(A507,'מכרז- רפרנס מלא'!$A$4:$J$561,9,0)</f>
        <v>יח'</v>
      </c>
      <c r="I507" s="150">
        <f>VLOOKUP(A507,'מכרז- רפרנס מלא'!$A$4:$J$561,5,0)</f>
        <v>1.1484848484848485E-3</v>
      </c>
      <c r="J507" s="297"/>
      <c r="K507" s="243"/>
      <c r="L507" s="244"/>
    </row>
    <row r="508" spans="1:12" ht="57" x14ac:dyDescent="0.2">
      <c r="A508" s="236">
        <v>506</v>
      </c>
      <c r="B508" s="95" t="str">
        <f>VLOOKUP(A508,'מכרז- רפרנס מלא'!$A$4:$J$561,2,0)</f>
        <v>תיקים וקלסרים</v>
      </c>
      <c r="C508" s="95" t="str">
        <f>VLOOKUP(A508,'מכרז- רפרנס מלא'!$A$4:$J$561,3,0)</f>
        <v>תיקים וסדרנים</v>
      </c>
      <c r="D508" s="57" t="str">
        <f>VLOOKUP(A508,'מכרז- רפרנס מלא'!$A$4:$J$561,4,0)</f>
        <v>תיקים</v>
      </c>
      <c r="E508" s="57" t="str">
        <f>VLOOKUP(A508,'מכרז- רפרנס מלא'!$A$4:$J$561,6,0)</f>
        <v>תיק גמיש אטום שקוף פוליו צבעוני 20 יח' בסט</v>
      </c>
      <c r="F508" s="57" t="str">
        <f>VLOOKUP(A508,'מכרז- רפרנס מלא'!$A$4:$J$561,7,0)</f>
        <v>תיק פלסטיק חזית שקופה , תחתית צבעונית, מתאים לנייר פוליו וA4 , תכולה עד 20 דף עם ברזלי תיוק, במגוון צבעים. 20 יח' בסט</v>
      </c>
      <c r="G508" s="57">
        <f>VLOOKUP(A508,'מכרז- רפרנס מלא'!$A$4:$J$561,8,0)</f>
        <v>0</v>
      </c>
      <c r="H508" s="57" t="str">
        <f>VLOOKUP(A508,'מכרז- רפרנס מלא'!$A$4:$J$561,9,0)</f>
        <v>סט</v>
      </c>
      <c r="I508" s="150">
        <f>VLOOKUP(A508,'מכרז- רפרנס מלא'!$A$4:$J$561,5,0)</f>
        <v>1.1484848484848485E-3</v>
      </c>
      <c r="J508" s="297"/>
      <c r="K508" s="243"/>
      <c r="L508" s="244"/>
    </row>
    <row r="509" spans="1:12" ht="28.5" x14ac:dyDescent="0.2">
      <c r="A509" s="236">
        <v>507</v>
      </c>
      <c r="B509" s="95" t="str">
        <f>VLOOKUP(A509,'מכרז- רפרנס מלא'!$A$4:$J$561,2,0)</f>
        <v>תיקים וקלסרים</v>
      </c>
      <c r="C509" s="95" t="str">
        <f>VLOOKUP(A509,'מכרז- רפרנס מלא'!$A$4:$J$561,3,0)</f>
        <v>תיקים וסדרנים</v>
      </c>
      <c r="D509" s="57" t="str">
        <f>VLOOKUP(A509,'מכרז- רפרנס מלא'!$A$4:$J$561,4,0)</f>
        <v>תיקים</v>
      </c>
      <c r="E509" s="57" t="str">
        <f>VLOOKUP(A509,'מכרז- רפרנס מלא'!$A$4:$J$561,6,0)</f>
        <v>תיק מהנדס לחצן בודד</v>
      </c>
      <c r="F509" s="57" t="str">
        <f>VLOOKUP(A509,'מכרז- רפרנס מלא'!$A$4:$J$561,7,0)</f>
        <v>לוח קשיח בודד לכתיבה, ציפוי פלסטיק, גודל פוליו, קפיץ מחזיק דפים בחלק העליון.</v>
      </c>
      <c r="G509" s="57">
        <f>VLOOKUP(A509,'מכרז- רפרנס מלא'!$A$4:$J$561,8,0)</f>
        <v>0</v>
      </c>
      <c r="H509" s="57" t="str">
        <f>VLOOKUP(A509,'מכרז- רפרנס מלא'!$A$4:$J$561,9,0)</f>
        <v>יח'</v>
      </c>
      <c r="I509" s="150">
        <f>VLOOKUP(A509,'מכרז- רפרנס מלא'!$A$4:$J$561,5,0)</f>
        <v>1.1484848484848485E-3</v>
      </c>
      <c r="J509" s="297"/>
      <c r="K509" s="243"/>
      <c r="L509" s="244"/>
    </row>
    <row r="510" spans="1:12" ht="42.75" x14ac:dyDescent="0.2">
      <c r="A510" s="236">
        <v>508</v>
      </c>
      <c r="B510" s="95" t="str">
        <f>VLOOKUP(A510,'מכרז- רפרנס מלא'!$A$4:$J$561,2,0)</f>
        <v>תיקים וקלסרים</v>
      </c>
      <c r="C510" s="95" t="str">
        <f>VLOOKUP(A510,'מכרז- רפרנס מלא'!$A$4:$J$561,3,0)</f>
        <v>תיקים וסדרנים</v>
      </c>
      <c r="D510" s="57" t="str">
        <f>VLOOKUP(A510,'מכרז- רפרנס מלא'!$A$4:$J$561,4,0)</f>
        <v>תיקים</v>
      </c>
      <c r="E510" s="57" t="str">
        <f>VLOOKUP(A510,'מכרז- רפרנס מלא'!$A$4:$J$561,6,0)</f>
        <v>תיק מהנדס לחצן בודד 12 יח' בחבילה.</v>
      </c>
      <c r="F510" s="57" t="str">
        <f>VLOOKUP(A510,'מכרז- רפרנס מלא'!$A$4:$J$561,7,0)</f>
        <v>לוח קשיח בודד לכתיבה, ציפוי פלסטיק, גודל פוליו, קפיץ מחזיק דפים בחלק העליון. 12 יח' בחבילה.</v>
      </c>
      <c r="G510" s="57">
        <f>VLOOKUP(A510,'מכרז- רפרנס מלא'!$A$4:$J$561,8,0)</f>
        <v>0</v>
      </c>
      <c r="H510" s="57" t="str">
        <f>VLOOKUP(A510,'מכרז- רפרנס מלא'!$A$4:$J$561,9,0)</f>
        <v>סט</v>
      </c>
      <c r="I510" s="150">
        <f>VLOOKUP(A510,'מכרז- רפרנס מלא'!$A$4:$J$561,5,0)</f>
        <v>1.1484848484848485E-3</v>
      </c>
      <c r="J510" s="297"/>
      <c r="K510" s="243"/>
      <c r="L510" s="244"/>
    </row>
    <row r="511" spans="1:12" ht="28.5" x14ac:dyDescent="0.2">
      <c r="A511" s="236">
        <v>509</v>
      </c>
      <c r="B511" s="95" t="str">
        <f>VLOOKUP(A511,'מכרז- רפרנס מלא'!$A$4:$J$561,2,0)</f>
        <v>תיקים וקלסרים</v>
      </c>
      <c r="C511" s="95" t="str">
        <f>VLOOKUP(A511,'מכרז- רפרנס מלא'!$A$4:$J$561,3,0)</f>
        <v>תיקים וסדרנים</v>
      </c>
      <c r="D511" s="57" t="str">
        <f>VLOOKUP(A511,'מכרז- רפרנס מלא'!$A$4:$J$561,4,0)</f>
        <v>תיקים</v>
      </c>
      <c r="E511" s="57" t="str">
        <f>VLOOKUP(A511,'מכרז- רפרנס מלא'!$A$4:$J$561,6,0)</f>
        <v>תיק מהנדס כפול פליו</v>
      </c>
      <c r="F511" s="57" t="str">
        <f>VLOOKUP(A511,'מכרז- רפרנס מלא'!$A$4:$J$561,7,0)</f>
        <v>לוח קשיח כפול לכתיבה , ציפוי פלסטיק, גודל פוליו, קפיץ מחזיק דפים בחלק העליון.</v>
      </c>
      <c r="G511" s="57">
        <f>VLOOKUP(A511,'מכרז- רפרנס מלא'!$A$4:$J$561,8,0)</f>
        <v>0</v>
      </c>
      <c r="H511" s="57" t="str">
        <f>VLOOKUP(A511,'מכרז- רפרנס מלא'!$A$4:$J$561,9,0)</f>
        <v>יח'</v>
      </c>
      <c r="I511" s="150">
        <f>VLOOKUP(A511,'מכרז- רפרנס מלא'!$A$4:$J$561,5,0)</f>
        <v>1.1484848484848485E-3</v>
      </c>
      <c r="J511" s="297"/>
      <c r="K511" s="243"/>
      <c r="L511" s="244"/>
    </row>
    <row r="512" spans="1:12" ht="42.75" x14ac:dyDescent="0.2">
      <c r="A512" s="236">
        <v>510</v>
      </c>
      <c r="B512" s="95" t="str">
        <f>VLOOKUP(A512,'מכרז- רפרנס מלא'!$A$4:$J$561,2,0)</f>
        <v>תיקים וקלסרים</v>
      </c>
      <c r="C512" s="95" t="str">
        <f>VLOOKUP(A512,'מכרז- רפרנס מלא'!$A$4:$J$561,3,0)</f>
        <v>תיקים וסדרנים</v>
      </c>
      <c r="D512" s="57" t="str">
        <f>VLOOKUP(A512,'מכרז- רפרנס מלא'!$A$4:$J$561,4,0)</f>
        <v>תיקים</v>
      </c>
      <c r="E512" s="57" t="str">
        <f>VLOOKUP(A512,'מכרז- רפרנס מלא'!$A$4:$J$561,6,0)</f>
        <v>תיק מהנדס כפול פליו 12 יח' בחבילה.</v>
      </c>
      <c r="F512" s="57" t="str">
        <f>VLOOKUP(A512,'מכרז- רפרנס מלא'!$A$4:$J$561,7,0)</f>
        <v>לוח קשיח כפול לכתיבה , ציפוי פלסטיק, גודל פוליו, קפיץ מחזיק דפים בחלק העליון.  12 יח' בחבילה.</v>
      </c>
      <c r="G512" s="57">
        <f>VLOOKUP(A512,'מכרז- רפרנס מלא'!$A$4:$J$561,8,0)</f>
        <v>0</v>
      </c>
      <c r="H512" s="57" t="str">
        <f>VLOOKUP(A512,'מכרז- רפרנס מלא'!$A$4:$J$561,9,0)</f>
        <v>סט</v>
      </c>
      <c r="I512" s="150">
        <f>VLOOKUP(A512,'מכרז- רפרנס מלא'!$A$4:$J$561,5,0)</f>
        <v>1.1484848484848485E-3</v>
      </c>
      <c r="J512" s="297"/>
      <c r="K512" s="243"/>
      <c r="L512" s="244"/>
    </row>
    <row r="513" spans="1:12" ht="28.5" x14ac:dyDescent="0.2">
      <c r="A513" s="236">
        <v>511</v>
      </c>
      <c r="B513" s="95" t="str">
        <f>VLOOKUP(A513,'מכרז- רפרנס מלא'!$A$4:$J$561,2,0)</f>
        <v>תיקים וקלסרים</v>
      </c>
      <c r="C513" s="95" t="str">
        <f>VLOOKUP(A513,'מכרז- רפרנס מלא'!$A$4:$J$561,3,0)</f>
        <v>תיקים וסדרנים</v>
      </c>
      <c r="D513" s="57" t="str">
        <f>VLOOKUP(A513,'מכרז- רפרנס מלא'!$A$4:$J$561,4,0)</f>
        <v>תיקים</v>
      </c>
      <c r="E513" s="57" t="str">
        <f>VLOOKUP(A513,'מכרז- רפרנס מלא'!$A$4:$J$561,6,0)</f>
        <v xml:space="preserve">תיק הגשה מקרטון גודל A4, עם 2 כיסים, 180 גר' </v>
      </c>
      <c r="F513" s="57" t="str">
        <f>VLOOKUP(A513,'מכרז- רפרנס מלא'!$A$4:$J$561,7,0)</f>
        <v xml:space="preserve">תיק הגשה מקרטון גודל A4, עם 2 כיסים, 180 גר' </v>
      </c>
      <c r="G513" s="57">
        <f>VLOOKUP(A513,'מכרז- רפרנס מלא'!$A$4:$J$561,8,0)</f>
        <v>0</v>
      </c>
      <c r="H513" s="57" t="str">
        <f>VLOOKUP(A513,'מכרז- רפרנס מלא'!$A$4:$J$561,9,0)</f>
        <v>יח'</v>
      </c>
      <c r="I513" s="150">
        <f>VLOOKUP(A513,'מכרז- רפרנס מלא'!$A$4:$J$561,5,0)</f>
        <v>1.1484848484848485E-3</v>
      </c>
      <c r="J513" s="297"/>
      <c r="K513" s="243"/>
      <c r="L513" s="244"/>
    </row>
    <row r="514" spans="1:12" ht="28.5" x14ac:dyDescent="0.2">
      <c r="A514" s="236">
        <v>512</v>
      </c>
      <c r="B514" s="95" t="str">
        <f>VLOOKUP(A514,'מכרז- רפרנס מלא'!$A$4:$J$561,2,0)</f>
        <v>תיקים וקלסרים</v>
      </c>
      <c r="C514" s="95" t="str">
        <f>VLOOKUP(A514,'מכרז- רפרנס מלא'!$A$4:$J$561,3,0)</f>
        <v>תיקים וסדרנים</v>
      </c>
      <c r="D514" s="57" t="str">
        <f>VLOOKUP(A514,'מכרז- רפרנס מלא'!$A$4:$J$561,4,0)</f>
        <v>תיקים</v>
      </c>
      <c r="E514" s="57" t="str">
        <f>VLOOKUP(A514,'מכרז- רפרנס מלא'!$A$4:$J$561,6,0)</f>
        <v xml:space="preserve">תיק עם גומיה ומנגנון סלידינג פייל </v>
      </c>
      <c r="F514" s="57" t="str">
        <f>VLOOKUP(A514,'מכרז- רפרנס מלא'!$A$4:$J$561,7,0)</f>
        <v>תיק עם גומיה ומנגנון סלידינג פייל  בצבעים שונים</v>
      </c>
      <c r="G514" s="57">
        <f>VLOOKUP(A514,'מכרז- רפרנס מלא'!$A$4:$J$561,8,0)</f>
        <v>0</v>
      </c>
      <c r="H514" s="57" t="str">
        <f>VLOOKUP(A514,'מכרז- רפרנס מלא'!$A$4:$J$561,9,0)</f>
        <v>יח'</v>
      </c>
      <c r="I514" s="150">
        <f>VLOOKUP(A514,'מכרז- רפרנס מלא'!$A$4:$J$561,5,0)</f>
        <v>1.1484848484848485E-3</v>
      </c>
      <c r="J514" s="297"/>
      <c r="K514" s="243"/>
      <c r="L514" s="244"/>
    </row>
    <row r="515" spans="1:12" ht="28.5" x14ac:dyDescent="0.2">
      <c r="A515" s="236">
        <v>513</v>
      </c>
      <c r="B515" s="95" t="str">
        <f>VLOOKUP(A515,'מכרז- רפרנס מלא'!$A$4:$J$561,2,0)</f>
        <v>תיקים וקלסרים</v>
      </c>
      <c r="C515" s="95" t="str">
        <f>VLOOKUP(A515,'מכרז- רפרנס מלא'!$A$4:$J$561,3,0)</f>
        <v>תיקים וסדרנים</v>
      </c>
      <c r="D515" s="57" t="str">
        <f>VLOOKUP(A515,'מכרז- רפרנס מלא'!$A$4:$J$561,4,0)</f>
        <v>תיקים</v>
      </c>
      <c r="E515" s="57" t="str">
        <f>VLOOKUP(A515,'מכרז- רפרנס מלא'!$A$4:$J$561,6,0)</f>
        <v>תיק תליה 101 מתלה יחיד ירוק משובץ חב' 25</v>
      </c>
      <c r="F515" s="57" t="str">
        <f>VLOOKUP(A515,'מכרז- רפרנס מלא'!$A$4:$J$561,7,0)</f>
        <v>תיק תליה 101 מתלה יחיד משובץ חב' 25</v>
      </c>
      <c r="G515" s="57">
        <f>VLOOKUP(A515,'מכרז- רפרנס מלא'!$A$4:$J$561,8,0)</f>
        <v>0</v>
      </c>
      <c r="H515" s="57" t="str">
        <f>VLOOKUP(A515,'מכרז- רפרנס מלא'!$A$4:$J$561,9,0)</f>
        <v>חבילה</v>
      </c>
      <c r="I515" s="150">
        <f>VLOOKUP(A515,'מכרז- רפרנס מלא'!$A$4:$J$561,5,0)</f>
        <v>1.1484848484848485E-3</v>
      </c>
      <c r="J515" s="297"/>
      <c r="K515" s="243"/>
      <c r="L515" s="244"/>
    </row>
    <row r="516" spans="1:12" ht="28.5" x14ac:dyDescent="0.2">
      <c r="A516" s="236">
        <v>514</v>
      </c>
      <c r="B516" s="95" t="str">
        <f>VLOOKUP(A516,'מכרז- רפרנס מלא'!$A$4:$J$561,2,0)</f>
        <v>תיקים וקלסרים</v>
      </c>
      <c r="C516" s="95" t="str">
        <f>VLOOKUP(A516,'מכרז- רפרנס מלא'!$A$4:$J$561,3,0)</f>
        <v>תיקים וסדרנים</v>
      </c>
      <c r="D516" s="57" t="str">
        <f>VLOOKUP(A516,'מכרז- רפרנס מלא'!$A$4:$J$561,4,0)</f>
        <v>תיקים</v>
      </c>
      <c r="E516" s="57" t="str">
        <f>VLOOKUP(A516,'מכרז- רפרנס מלא'!$A$4:$J$561,6,0)</f>
        <v>תיק  750 גרם, שתי גומיות, חזית שקופה גודל 24/34</v>
      </c>
      <c r="F516" s="57" t="str">
        <f>VLOOKUP(A516,'מכרז- רפרנס מלא'!$A$4:$J$561,7,0)</f>
        <v>תיק  750 גר'  + שתי גומיות + חזית שקופה , גודל 24/34</v>
      </c>
      <c r="G516" s="57">
        <f>VLOOKUP(A516,'מכרז- רפרנס מלא'!$A$4:$J$561,8,0)</f>
        <v>0</v>
      </c>
      <c r="H516" s="57" t="str">
        <f>VLOOKUP(A516,'מכרז- רפרנס מלא'!$A$4:$J$561,9,0)</f>
        <v>יח'</v>
      </c>
      <c r="I516" s="150">
        <f>VLOOKUP(A516,'מכרז- רפרנס מלא'!$A$4:$J$561,5,0)</f>
        <v>1.1484848484848485E-3</v>
      </c>
      <c r="J516" s="297"/>
      <c r="K516" s="243"/>
      <c r="L516" s="244"/>
    </row>
    <row r="517" spans="1:12" ht="42.75" x14ac:dyDescent="0.2">
      <c r="A517" s="236">
        <v>515</v>
      </c>
      <c r="B517" s="95" t="str">
        <f>VLOOKUP(A517,'מכרז- רפרנס מלא'!$A$4:$J$561,2,0)</f>
        <v>תיקים וקלסרים</v>
      </c>
      <c r="C517" s="95" t="str">
        <f>VLOOKUP(A517,'מכרז- רפרנס מלא'!$A$4:$J$561,3,0)</f>
        <v>תיקי מנילה, ניילונים ותיקי תצוגה</v>
      </c>
      <c r="D517" s="57" t="str">
        <f>VLOOKUP(A517,'מכרז- רפרנס מלא'!$A$4:$J$561,4,0)</f>
        <v>שקיות ניילון למסמכים</v>
      </c>
      <c r="E517" s="57" t="str">
        <f>VLOOKUP(A517,'מכרז- רפרנס מלא'!$A$4:$J$561,6,0)</f>
        <v>שקיות ניילון (פוליטילין) פס לבן לאחסון נייר במידה  A4 חבילה של 100 יחידות 30 מיקרון</v>
      </c>
      <c r="F517" s="57" t="str">
        <f>VLOOKUP(A517,'מכרז- רפרנס מלא'!$A$4:$J$561,7,0)</f>
        <v>שקיות ניילון (פוליטילן) עם פס לבן במידה A4 בעובי 30 מיקרון חבילה של 100 יחידות</v>
      </c>
      <c r="G517" s="57">
        <f>VLOOKUP(A517,'מכרז- רפרנס מלא'!$A$4:$J$561,8,0)</f>
        <v>0</v>
      </c>
      <c r="H517" s="57" t="str">
        <f>VLOOKUP(A517,'מכרז- רפרנס מלא'!$A$4:$J$561,9,0)</f>
        <v>חב'</v>
      </c>
      <c r="I517" s="150">
        <f>VLOOKUP(A517,'מכרז- רפרנס מלא'!$A$4:$J$561,5,0)</f>
        <v>2.7400000000000002E-3</v>
      </c>
      <c r="J517" s="297"/>
      <c r="K517" s="243"/>
      <c r="L517" s="244"/>
    </row>
    <row r="518" spans="1:12" ht="42.75" x14ac:dyDescent="0.2">
      <c r="A518" s="236">
        <v>516</v>
      </c>
      <c r="B518" s="95" t="str">
        <f>VLOOKUP(A518,'מכרז- רפרנס מלא'!$A$4:$J$561,2,0)</f>
        <v>תיקים וקלסרים</v>
      </c>
      <c r="C518" s="95" t="str">
        <f>VLOOKUP(A518,'מכרז- רפרנס מלא'!$A$4:$J$561,3,0)</f>
        <v>תיקי מנילה, ניילונים ותיקי תצוגה</v>
      </c>
      <c r="D518" s="57" t="str">
        <f>VLOOKUP(A518,'מכרז- רפרנס מלא'!$A$4:$J$561,4,0)</f>
        <v>שקיות ניילון למסמכים</v>
      </c>
      <c r="E518" s="57" t="str">
        <f>VLOOKUP(A518,'מכרז- רפרנס מלא'!$A$4:$J$561,6,0)</f>
        <v>שקיות ניילון (פוליטילין) פס לבן לאחסון נייר במידה  A4 חבילה של 100 יחידות 40 מיקרון</v>
      </c>
      <c r="F518" s="57" t="str">
        <f>VLOOKUP(A518,'מכרז- רפרנס מלא'!$A$4:$J$561,7,0)</f>
        <v>שקיות ניילון (פוליטילן) עם פס לבן במידה A4 בעובי 40 מיקרון חבילה של 100 יחידות</v>
      </c>
      <c r="G518" s="57">
        <f>VLOOKUP(A518,'מכרז- רפרנס מלא'!$A$4:$J$561,8,0)</f>
        <v>0</v>
      </c>
      <c r="H518" s="57" t="str">
        <f>VLOOKUP(A518,'מכרז- רפרנס מלא'!$A$4:$J$561,9,0)</f>
        <v>חב'</v>
      </c>
      <c r="I518" s="150">
        <f>VLOOKUP(A518,'מכרז- רפרנס מלא'!$A$4:$J$561,5,0)</f>
        <v>2.7400000000000002E-3</v>
      </c>
      <c r="J518" s="297"/>
      <c r="K518" s="243"/>
      <c r="L518" s="244"/>
    </row>
    <row r="519" spans="1:12" ht="42.75" x14ac:dyDescent="0.2">
      <c r="A519" s="236">
        <v>517</v>
      </c>
      <c r="B519" s="95" t="str">
        <f>VLOOKUP(A519,'מכרז- רפרנס מלא'!$A$4:$J$561,2,0)</f>
        <v>תיקים וקלסרים</v>
      </c>
      <c r="C519" s="95" t="str">
        <f>VLOOKUP(A519,'מכרז- רפרנס מלא'!$A$4:$J$561,3,0)</f>
        <v>תיקי מנילה, ניילונים ותיקי תצוגה</v>
      </c>
      <c r="D519" s="57" t="str">
        <f>VLOOKUP(A519,'מכרז- רפרנס מלא'!$A$4:$J$561,4,0)</f>
        <v>שקיות ניילון למסמכים</v>
      </c>
      <c r="E519" s="57" t="str">
        <f>VLOOKUP(A519,'מכרז- רפרנס מלא'!$A$4:$J$561,6,0)</f>
        <v>שקית ניילון גודל פוליו פס לבן חב' 100 יח' 30 מיקרון</v>
      </c>
      <c r="F519" s="57" t="str">
        <f>VLOOKUP(A519,'מכרז- רפרנס מלא'!$A$4:$J$561,7,0)</f>
        <v>שקית ניילון גודל פוליו פס לבן חב' 100 יח' 30 מיקרון</v>
      </c>
      <c r="G519" s="57">
        <f>VLOOKUP(A519,'מכרז- רפרנס מלא'!$A$4:$J$561,8,0)</f>
        <v>0</v>
      </c>
      <c r="H519" s="57" t="str">
        <f>VLOOKUP(A519,'מכרז- רפרנס מלא'!$A$4:$J$561,9,0)</f>
        <v>חב'</v>
      </c>
      <c r="I519" s="150">
        <f>VLOOKUP(A519,'מכרז- רפרנס מלא'!$A$4:$J$561,5,0)</f>
        <v>2.7400000000000002E-3</v>
      </c>
      <c r="J519" s="297"/>
      <c r="K519" s="243"/>
      <c r="L519" s="244"/>
    </row>
    <row r="520" spans="1:12" ht="42.75" x14ac:dyDescent="0.2">
      <c r="A520" s="236">
        <v>518</v>
      </c>
      <c r="B520" s="95" t="str">
        <f>VLOOKUP(A520,'מכרז- רפרנס מלא'!$A$4:$J$561,2,0)</f>
        <v>תיקים וקלסרים</v>
      </c>
      <c r="C520" s="95" t="str">
        <f>VLOOKUP(A520,'מכרז- רפרנס מלא'!$A$4:$J$561,3,0)</f>
        <v>תיקי מנילה, ניילונים ותיקי תצוגה</v>
      </c>
      <c r="D520" s="57" t="str">
        <f>VLOOKUP(A520,'מכרז- רפרנס מלא'!$A$4:$J$561,4,0)</f>
        <v>שקיות ניילון למסמכים</v>
      </c>
      <c r="E520" s="57" t="str">
        <f>VLOOKUP(A520,'מכרז- רפרנס מלא'!$A$4:$J$561,6,0)</f>
        <v>שקיות ניילון (פוליטילין) פס לבן לאחסון נייר במידה פוליו חבילה של 100 יחידות 40 מיקרון</v>
      </c>
      <c r="F520" s="57" t="str">
        <f>VLOOKUP(A520,'מכרז- רפרנס מלא'!$A$4:$J$561,7,0)</f>
        <v>שקיות ניילון (פוליטילן) עם פס לבן במידה פוליו בעובי 40 מיקרון חבילה של 100 יחידות</v>
      </c>
      <c r="G520" s="57">
        <f>VLOOKUP(A520,'מכרז- רפרנס מלא'!$A$4:$J$561,8,0)</f>
        <v>0</v>
      </c>
      <c r="H520" s="57" t="str">
        <f>VLOOKUP(A520,'מכרז- רפרנס מלא'!$A$4:$J$561,9,0)</f>
        <v>חב'</v>
      </c>
      <c r="I520" s="150">
        <f>VLOOKUP(A520,'מכרז- רפרנס מלא'!$A$4:$J$561,5,0)</f>
        <v>2.7400000000000002E-3</v>
      </c>
      <c r="J520" s="297"/>
      <c r="K520" s="243"/>
      <c r="L520" s="244"/>
    </row>
    <row r="521" spans="1:12" ht="42.75" x14ac:dyDescent="0.2">
      <c r="A521" s="236">
        <v>519</v>
      </c>
      <c r="B521" s="95" t="str">
        <f>VLOOKUP(A521,'מכרז- רפרנס מלא'!$A$4:$J$561,2,0)</f>
        <v>תיקים וקלסרים</v>
      </c>
      <c r="C521" s="95" t="str">
        <f>VLOOKUP(A521,'מכרז- רפרנס מלא'!$A$4:$J$561,3,0)</f>
        <v>תיקי מנילה, ניילונים ותיקי תצוגה</v>
      </c>
      <c r="D521" s="57" t="str">
        <f>VLOOKUP(A521,'מכרז- רפרנס מלא'!$A$4:$J$561,4,0)</f>
        <v>שקיות ניילון למסמכים</v>
      </c>
      <c r="E521" s="57" t="str">
        <f>VLOOKUP(A521,'מכרז- רפרנס מלא'!$A$4:$J$561,6,0)</f>
        <v>שקיות ניילון (פוליטילין) לאחסון נייר במידה פוליו חבילה של 100 יחידות 40 מיקרון</v>
      </c>
      <c r="F521" s="57" t="str">
        <f>VLOOKUP(A521,'מכרז- רפרנס מלא'!$A$4:$J$561,7,0)</f>
        <v>שקיות ניילון (פוליטילן) במידה פוליו בעובי 40 מיקרון  חבילה של 100 יחידות</v>
      </c>
      <c r="G521" s="57">
        <f>VLOOKUP(A521,'מכרז- רפרנס מלא'!$A$4:$J$561,8,0)</f>
        <v>0</v>
      </c>
      <c r="H521" s="57" t="str">
        <f>VLOOKUP(A521,'מכרז- רפרנס מלא'!$A$4:$J$561,9,0)</f>
        <v>חב'</v>
      </c>
      <c r="I521" s="150">
        <f>VLOOKUP(A521,'מכרז- רפרנס מלא'!$A$4:$J$561,5,0)</f>
        <v>2.7400000000000002E-3</v>
      </c>
      <c r="J521" s="297"/>
      <c r="K521" s="243"/>
      <c r="L521" s="244"/>
    </row>
    <row r="522" spans="1:12" ht="42.75" x14ac:dyDescent="0.2">
      <c r="A522" s="236">
        <v>520</v>
      </c>
      <c r="B522" s="95" t="str">
        <f>VLOOKUP(A522,'מכרז- רפרנס מלא'!$A$4:$J$561,2,0)</f>
        <v>תיקים וקלסרים</v>
      </c>
      <c r="C522" s="95" t="str">
        <f>VLOOKUP(A522,'מכרז- רפרנס מלא'!$A$4:$J$561,3,0)</f>
        <v>תיקי מנילה, ניילונים ותיקי תצוגה</v>
      </c>
      <c r="D522" s="57" t="str">
        <f>VLOOKUP(A522,'מכרז- רפרנס מלא'!$A$4:$J$561,4,0)</f>
        <v>שקיות ניילון למסמכים</v>
      </c>
      <c r="E522" s="57" t="str">
        <f>VLOOKUP(A522,'מכרז- רפרנס מלא'!$A$4:$J$561,6,0)</f>
        <v>שקיות ניילון (פוליטילין) פס לבן לאחסון נייר במידה  A3 חבילה של 50 יחידות</v>
      </c>
      <c r="F522" s="57" t="str">
        <f>VLOOKUP(A522,'מכרז- רפרנס מלא'!$A$4:$J$561,7,0)</f>
        <v>שקיות ניילון (פוליטילן) עם פס לבן במידה A3  חבילה של 50 יחידות</v>
      </c>
      <c r="G522" s="57">
        <f>VLOOKUP(A522,'מכרז- רפרנס מלא'!$A$4:$J$561,8,0)</f>
        <v>0</v>
      </c>
      <c r="H522" s="57" t="str">
        <f>VLOOKUP(A522,'מכרז- רפרנס מלא'!$A$4:$J$561,9,0)</f>
        <v>חב'</v>
      </c>
      <c r="I522" s="150">
        <f>VLOOKUP(A522,'מכרז- רפרנס מלא'!$A$4:$J$561,5,0)</f>
        <v>2.7400000000000002E-3</v>
      </c>
      <c r="J522" s="297"/>
      <c r="K522" s="243"/>
      <c r="L522" s="244"/>
    </row>
    <row r="523" spans="1:12" ht="42.75" x14ac:dyDescent="0.2">
      <c r="A523" s="236">
        <v>521</v>
      </c>
      <c r="B523" s="95" t="str">
        <f>VLOOKUP(A523,'מכרז- רפרנס מלא'!$A$4:$J$561,2,0)</f>
        <v>תיקים וקלסרים</v>
      </c>
      <c r="C523" s="95" t="str">
        <f>VLOOKUP(A523,'מכרז- רפרנס מלא'!$A$4:$J$561,3,0)</f>
        <v>תיקי מנילה, ניילונים ותיקי תצוגה</v>
      </c>
      <c r="D523" s="57" t="str">
        <f>VLOOKUP(A523,'מכרז- רפרנס מלא'!$A$4:$J$561,4,0)</f>
        <v>שקיות ניילון למסמכים</v>
      </c>
      <c r="E523" s="57" t="str">
        <f>VLOOKUP(A523,'מכרז- רפרנס מלא'!$A$4:$J$561,6,0)</f>
        <v>שקית פוליו פס לבן רחב 45 מיק' חב'100</v>
      </c>
      <c r="F523" s="57" t="str">
        <f>VLOOKUP(A523,'מכרז- רפרנס מלא'!$A$4:$J$561,7,0)</f>
        <v xml:space="preserve">שקית A4 פס לבן חב'100 </v>
      </c>
      <c r="G523" s="57">
        <f>VLOOKUP(A523,'מכרז- רפרנס מלא'!$A$4:$J$561,8,0)</f>
        <v>0</v>
      </c>
      <c r="H523" s="57" t="str">
        <f>VLOOKUP(A523,'מכרז- רפרנס מלא'!$A$4:$J$561,9,0)</f>
        <v>חבילה</v>
      </c>
      <c r="I523" s="150">
        <f>VLOOKUP(A523,'מכרז- רפרנס מלא'!$A$4:$J$561,5,0)</f>
        <v>2.7400000000000002E-3</v>
      </c>
      <c r="J523" s="297"/>
      <c r="K523" s="243"/>
      <c r="L523" s="244"/>
    </row>
    <row r="524" spans="1:12" ht="42.75" x14ac:dyDescent="0.2">
      <c r="A524" s="236">
        <v>522</v>
      </c>
      <c r="B524" s="95" t="str">
        <f>VLOOKUP(A524,'מכרז- רפרנס מלא'!$A$4:$J$561,2,0)</f>
        <v>תיקים וקלסרים</v>
      </c>
      <c r="C524" s="95" t="str">
        <f>VLOOKUP(A524,'מכרז- רפרנס מלא'!$A$4:$J$561,3,0)</f>
        <v>תיקי מנילה, ניילונים ותיקי תצוגה</v>
      </c>
      <c r="D524" s="57" t="str">
        <f>VLOOKUP(A524,'מכרז- רפרנס מלא'!$A$4:$J$561,4,0)</f>
        <v>שקיות ניילון למסמכים</v>
      </c>
      <c r="E524" s="57" t="str">
        <f>VLOOKUP(A524,'מכרז- רפרנס מלא'!$A$4:$J$561,6,0)</f>
        <v>שקית פוליו פס לבן/ירוק 100 יח 45 מיקרון</v>
      </c>
      <c r="F524" s="57" t="str">
        <f>VLOOKUP(A524,'מכרז- רפרנס מלא'!$A$4:$J$561,7,0)</f>
        <v>שקית פוליו פס לבן/ירוק 100 יח 45 מיקרון</v>
      </c>
      <c r="G524" s="57">
        <f>VLOOKUP(A524,'מכרז- רפרנס מלא'!$A$4:$J$561,8,0)</f>
        <v>0</v>
      </c>
      <c r="H524" s="57" t="str">
        <f>VLOOKUP(A524,'מכרז- רפרנס מלא'!$A$4:$J$561,9,0)</f>
        <v>חבילה</v>
      </c>
      <c r="I524" s="150">
        <f>VLOOKUP(A524,'מכרז- רפרנס מלא'!$A$4:$J$561,5,0)</f>
        <v>2.7400000000000002E-3</v>
      </c>
      <c r="J524" s="297"/>
      <c r="K524" s="243"/>
      <c r="L524" s="244"/>
    </row>
    <row r="525" spans="1:12" ht="42.75" x14ac:dyDescent="0.2">
      <c r="A525" s="236">
        <v>523</v>
      </c>
      <c r="B525" s="95" t="str">
        <f>VLOOKUP(A525,'מכרז- רפרנס מלא'!$A$4:$J$561,2,0)</f>
        <v>תיקים וקלסרים</v>
      </c>
      <c r="C525" s="95" t="str">
        <f>VLOOKUP(A525,'מכרז- רפרנס מלא'!$A$4:$J$561,3,0)</f>
        <v>תיקי מנילה, ניילונים ותיקי תצוגה</v>
      </c>
      <c r="D525" s="57" t="str">
        <f>VLOOKUP(A525,'מכרז- רפרנס מלא'!$A$4:$J$561,4,0)</f>
        <v>שקיות ניילון למסמכים</v>
      </c>
      <c r="E525" s="57" t="str">
        <f>VLOOKUP(A525,'מכרז- רפרנס מלא'!$A$4:$J$561,6,0)</f>
        <v>שקית פוליו פס שחור/ כחול75  מיק'(חב'50 )</v>
      </c>
      <c r="F525" s="57" t="str">
        <f>VLOOKUP(A525,'מכרז- רפרנס מלא'!$A$4:$J$561,7,0)</f>
        <v>שקית פוליו פס שחור/ כחול75  מיק'(חב'50 )</v>
      </c>
      <c r="G525" s="57">
        <f>VLOOKUP(A525,'מכרז- רפרנס מלא'!$A$4:$J$561,8,0)</f>
        <v>0</v>
      </c>
      <c r="H525" s="57" t="str">
        <f>VLOOKUP(A525,'מכרז- רפרנס מלא'!$A$4:$J$561,9,0)</f>
        <v>חבילה</v>
      </c>
      <c r="I525" s="150">
        <f>VLOOKUP(A525,'מכרז- רפרנס מלא'!$A$4:$J$561,5,0)</f>
        <v>2.7400000000000002E-3</v>
      </c>
      <c r="J525" s="297"/>
      <c r="K525" s="243"/>
      <c r="L525" s="244"/>
    </row>
    <row r="526" spans="1:12" ht="42.75" x14ac:dyDescent="0.2">
      <c r="A526" s="236">
        <v>524</v>
      </c>
      <c r="B526" s="95" t="str">
        <f>VLOOKUP(A526,'מכרז- רפרנס מלא'!$A$4:$J$561,2,0)</f>
        <v>תיקים וקלסרים</v>
      </c>
      <c r="C526" s="95" t="str">
        <f>VLOOKUP(A526,'מכרז- רפרנס מלא'!$A$4:$J$561,3,0)</f>
        <v>תיקי מנילה, ניילונים ותיקי תצוגה</v>
      </c>
      <c r="D526" s="57" t="str">
        <f>VLOOKUP(A526,'מכרז- רפרנס מלא'!$A$4:$J$561,4,0)</f>
        <v>שקיות ניילון למסמכים</v>
      </c>
      <c r="E526" s="57" t="str">
        <f>VLOOKUP(A526,'מכרז- רפרנס מלא'!$A$4:$J$561,6,0)</f>
        <v>שקית פוליו פס לבן /שחור '50ח' 75 מיק'</v>
      </c>
      <c r="F526" s="57" t="str">
        <f>VLOOKUP(A526,'מכרז- רפרנס מלא'!$A$4:$J$561,7,0)</f>
        <v>שקית פוליו פס לבן /שחור '50ח' 75 מיקר</v>
      </c>
      <c r="G526" s="57">
        <f>VLOOKUP(A526,'מכרז- רפרנס מלא'!$A$4:$J$561,8,0)</f>
        <v>0</v>
      </c>
      <c r="H526" s="57" t="str">
        <f>VLOOKUP(A526,'מכרז- רפרנס מלא'!$A$4:$J$561,9,0)</f>
        <v>חבילה</v>
      </c>
      <c r="I526" s="150">
        <f>VLOOKUP(A526,'מכרז- רפרנס מלא'!$A$4:$J$561,5,0)</f>
        <v>2.7400000000000002E-3</v>
      </c>
      <c r="J526" s="297"/>
      <c r="K526" s="243"/>
      <c r="L526" s="244"/>
    </row>
    <row r="527" spans="1:12" ht="57" x14ac:dyDescent="0.2">
      <c r="A527" s="236">
        <v>525</v>
      </c>
      <c r="B527" s="95" t="str">
        <f>VLOOKUP(A527,'מכרז- רפרנס מלא'!$A$4:$J$561,2,0)</f>
        <v>תיקים וקלסרים</v>
      </c>
      <c r="C527" s="95" t="str">
        <f>VLOOKUP(A527,'מכרז- רפרנס מלא'!$A$4:$J$561,3,0)</f>
        <v>תיקי מנילה, ניילונים ותיקי תצוגה</v>
      </c>
      <c r="D527" s="57" t="str">
        <f>VLOOKUP(A527,'מכרז- רפרנס מלא'!$A$4:$J$561,4,0)</f>
        <v>תיקי מנילה</v>
      </c>
      <c r="E527" s="57" t="str">
        <f>VLOOKUP(A527,'מכרז- רפרנס מלא'!$A$4:$J$561,6,0)</f>
        <v>תיק מנילה 180 גרם, עם ברזל ועם הדפסה "מדינת ישראל" או לוגו המשרד גודל 24/34</v>
      </c>
      <c r="F527" s="57" t="str">
        <f>VLOOKUP(A527,'מכרז- רפרנס מלא'!$A$4:$J$561,7,0)</f>
        <v>תיק מנילה 180 גר' +ברזל תיוק במגוון צבעים+הדפסה לוגו המשרד או מדינת ישראל לפי דרישת המשרד. 25 יח' בסט. כמות מינ' להזמנה ראשונה בלבד - 500 יח'.</v>
      </c>
      <c r="G527" s="57">
        <f>VLOOKUP(A527,'מכרז- רפרנס מלא'!$A$4:$J$561,8,0)</f>
        <v>0</v>
      </c>
      <c r="H527" s="57" t="str">
        <f>VLOOKUP(A527,'מכרז- רפרנס מלא'!$A$4:$J$561,9,0)</f>
        <v>סט</v>
      </c>
      <c r="I527" s="150">
        <f>VLOOKUP(A527,'מכרז- רפרנס מלא'!$A$4:$J$561,5,0)</f>
        <v>4.1666666666666666E-3</v>
      </c>
      <c r="J527" s="297"/>
      <c r="K527" s="243"/>
      <c r="L527" s="244"/>
    </row>
    <row r="528" spans="1:12" ht="42.75" x14ac:dyDescent="0.2">
      <c r="A528" s="236">
        <v>526</v>
      </c>
      <c r="B528" s="95" t="str">
        <f>VLOOKUP(A528,'מכרז- רפרנס מלא'!$A$4:$J$561,2,0)</f>
        <v>תיקים וקלסרים</v>
      </c>
      <c r="C528" s="95" t="str">
        <f>VLOOKUP(A528,'מכרז- רפרנס מלא'!$A$4:$J$561,3,0)</f>
        <v>תיקי מנילה, ניילונים ותיקי תצוגה</v>
      </c>
      <c r="D528" s="57" t="str">
        <f>VLOOKUP(A528,'מכרז- רפרנס מלא'!$A$4:$J$561,4,0)</f>
        <v>תיקי מנילה</v>
      </c>
      <c r="E528" s="57" t="str">
        <f>VLOOKUP(A528,'מכרז- רפרנס מלא'!$A$4:$J$561,6,0)</f>
        <v>תיק מנילה 240 גרם, פתוח + הדפסה בחזית, גודל 24/34</v>
      </c>
      <c r="F528" s="57" t="str">
        <f>VLOOKUP(A528,'מכרז- רפרנס מלא'!$A$4:$J$561,7,0)</f>
        <v>תיק מנילה 240 גר',פתוח +הדפסה בחזית לפי דרישת המשרד. כמות מינ' להזמנה ראשונה בלבד - 500 יח'.</v>
      </c>
      <c r="G528" s="57">
        <f>VLOOKUP(A528,'מכרז- רפרנס מלא'!$A$4:$J$561,8,0)</f>
        <v>0</v>
      </c>
      <c r="H528" s="57" t="str">
        <f>VLOOKUP(A528,'מכרז- רפרנס מלא'!$A$4:$J$561,9,0)</f>
        <v>יח'</v>
      </c>
      <c r="I528" s="150">
        <f>VLOOKUP(A528,'מכרז- רפרנס מלא'!$A$4:$J$561,5,0)</f>
        <v>4.1666666666666666E-3</v>
      </c>
      <c r="J528" s="297"/>
      <c r="K528" s="243"/>
      <c r="L528" s="244"/>
    </row>
    <row r="529" spans="1:12" ht="42.75" x14ac:dyDescent="0.2">
      <c r="A529" s="236">
        <v>527</v>
      </c>
      <c r="B529" s="95" t="str">
        <f>VLOOKUP(A529,'מכרז- רפרנס מלא'!$A$4:$J$561,2,0)</f>
        <v>תיקים וקלסרים</v>
      </c>
      <c r="C529" s="95" t="str">
        <f>VLOOKUP(A529,'מכרז- רפרנס מלא'!$A$4:$J$561,3,0)</f>
        <v>תיקי מנילה, ניילונים ותיקי תצוגה</v>
      </c>
      <c r="D529" s="57" t="str">
        <f>VLOOKUP(A529,'מכרז- רפרנס מלא'!$A$4:$J$561,4,0)</f>
        <v>תיקי מנילה</v>
      </c>
      <c r="E529" s="57" t="str">
        <f>VLOOKUP(A529,'מכרז- רפרנס מלא'!$A$4:$J$561,6,0)</f>
        <v>תיק מנילה 240 גרם, פתוח, במגוון צבעים, חלק, גודל 24/34</v>
      </c>
      <c r="F529" s="57" t="str">
        <f>VLOOKUP(A529,'מכרז- רפרנס מלא'!$A$4:$J$561,7,0)</f>
        <v>תיק מנילה 240 גר',פתוח , במגוון צבעים . 25 יח' בסט</v>
      </c>
      <c r="G529" s="57">
        <f>VLOOKUP(A529,'מכרז- רפרנס מלא'!$A$4:$J$561,8,0)</f>
        <v>0</v>
      </c>
      <c r="H529" s="57" t="str">
        <f>VLOOKUP(A529,'מכרז- רפרנס מלא'!$A$4:$J$561,9,0)</f>
        <v>סט</v>
      </c>
      <c r="I529" s="150">
        <f>VLOOKUP(A529,'מכרז- רפרנס מלא'!$A$4:$J$561,5,0)</f>
        <v>4.1666666666666666E-3</v>
      </c>
      <c r="J529" s="297"/>
      <c r="K529" s="243"/>
      <c r="L529" s="244"/>
    </row>
    <row r="530" spans="1:12" ht="42.75" x14ac:dyDescent="0.2">
      <c r="A530" s="236">
        <v>528</v>
      </c>
      <c r="B530" s="95" t="str">
        <f>VLOOKUP(A530,'מכרז- רפרנס מלא'!$A$4:$J$561,2,0)</f>
        <v>תיקים וקלסרים</v>
      </c>
      <c r="C530" s="95" t="str">
        <f>VLOOKUP(A530,'מכרז- רפרנס מלא'!$A$4:$J$561,3,0)</f>
        <v>תיקי מנילה, ניילונים ותיקי תצוגה</v>
      </c>
      <c r="D530" s="57" t="str">
        <f>VLOOKUP(A530,'מכרז- רפרנס מלא'!$A$4:$J$561,4,0)</f>
        <v>תיקי מנילה</v>
      </c>
      <c r="E530" s="57" t="str">
        <f>VLOOKUP(A530,'מכרז- רפרנס מלא'!$A$4:$J$561,6,0)</f>
        <v>תיק מנילה 240 גרם, עם ברזל, במגוון צבעים, חלק, גודל 24/34 25 יח' בסט</v>
      </c>
      <c r="F530" s="57" t="str">
        <f>VLOOKUP(A530,'מכרז- רפרנס מלא'!$A$4:$J$561,7,0)</f>
        <v>תיק מנילה 240 גר' +ברזל תיוק, במגוון צבעים.25 יח' בסט</v>
      </c>
      <c r="G530" s="57">
        <f>VLOOKUP(A530,'מכרז- רפרנס מלא'!$A$4:$J$561,8,0)</f>
        <v>0</v>
      </c>
      <c r="H530" s="57" t="str">
        <f>VLOOKUP(A530,'מכרז- רפרנס מלא'!$A$4:$J$561,9,0)</f>
        <v>סט</v>
      </c>
      <c r="I530" s="150">
        <f>VLOOKUP(A530,'מכרז- רפרנס מלא'!$A$4:$J$561,5,0)</f>
        <v>4.1666666666666666E-3</v>
      </c>
      <c r="J530" s="297"/>
      <c r="K530" s="243"/>
      <c r="L530" s="244"/>
    </row>
    <row r="531" spans="1:12" ht="57" x14ac:dyDescent="0.2">
      <c r="A531" s="236">
        <v>529</v>
      </c>
      <c r="B531" s="95" t="str">
        <f>VLOOKUP(A531,'מכרז- רפרנס מלא'!$A$4:$J$561,2,0)</f>
        <v>תיקים וקלסרים</v>
      </c>
      <c r="C531" s="95" t="str">
        <f>VLOOKUP(A531,'מכרז- רפרנס מלא'!$A$4:$J$561,3,0)</f>
        <v>תיקי מנילה, ניילונים ותיקי תצוגה</v>
      </c>
      <c r="D531" s="57" t="str">
        <f>VLOOKUP(A531,'מכרז- רפרנס מלא'!$A$4:$J$561,4,0)</f>
        <v>תיקי מנילה</v>
      </c>
      <c r="E531" s="57" t="str">
        <f>VLOOKUP(A531,'מכרז- רפרנס מלא'!$A$4:$J$561,6,0)</f>
        <v>תיק מנילה 240 גרם, עם ברזל, במגוון צבעים, הדפסה מדינת ישראל או לוגו המשרד גודל 24/34</v>
      </c>
      <c r="F531" s="57" t="str">
        <f>VLOOKUP(A531,'מכרז- רפרנס מלא'!$A$4:$J$561,7,0)</f>
        <v>תיק מנילה 240 גר' עם ברזל תיוק במגוון צבעים+הדפסה לוגו המשרד או מדינת ישראל לפי דרישת המשרד. כמות מינ' להזמנה ראשונה בלבד - 500 יח'.</v>
      </c>
      <c r="G531" s="57">
        <f>VLOOKUP(A531,'מכרז- רפרנס מלא'!$A$4:$J$561,8,0)</f>
        <v>0</v>
      </c>
      <c r="H531" s="57" t="str">
        <f>VLOOKUP(A531,'מכרז- רפרנס מלא'!$A$4:$J$561,9,0)</f>
        <v>יח'</v>
      </c>
      <c r="I531" s="150">
        <f>VLOOKUP(A531,'מכרז- רפרנס מלא'!$A$4:$J$561,5,0)</f>
        <v>4.1666666666666666E-3</v>
      </c>
      <c r="J531" s="297"/>
      <c r="K531" s="243"/>
      <c r="L531" s="244"/>
    </row>
    <row r="532" spans="1:12" ht="71.25" x14ac:dyDescent="0.2">
      <c r="A532" s="236">
        <v>530</v>
      </c>
      <c r="B532" s="95" t="str">
        <f>VLOOKUP(A532,'מכרז- רפרנס מלא'!$A$4:$J$561,2,0)</f>
        <v>תיקים וקלסרים</v>
      </c>
      <c r="C532" s="95" t="str">
        <f>VLOOKUP(A532,'מכרז- רפרנס מלא'!$A$4:$J$561,3,0)</f>
        <v>תיקי מנילה, ניילונים ותיקי תצוגה</v>
      </c>
      <c r="D532" s="57" t="str">
        <f>VLOOKUP(A532,'מכרז- רפרנס מלא'!$A$4:$J$561,4,0)</f>
        <v>תיקי מנילה</v>
      </c>
      <c r="E532" s="57" t="str">
        <f>VLOOKUP(A532,'מכרז- רפרנס מלא'!$A$4:$J$561,6,0)</f>
        <v>תיק מנילה 240 גרם, עם ברזל, במגוון צבעים, הדפסה מדינת ישראל או לוגו המשרד ובנוסף הדפסה בצד הקדמי ובצד האחורי  גודל 24/34</v>
      </c>
      <c r="F532" s="57" t="str">
        <f>VLOOKUP(A532,'מכרז- רפרנס מלא'!$A$4:$J$561,7,0)</f>
        <v>תיק מנילה 240 גר' עם ברזל תיוק במגוון צבעים+הדפסה לוגו המשרד או מדינת ישראל ובנוסף הדפסה בצד הקדמי ובצד האחורי לפי דרישת המשרד. כמות מינ' להזמנה ראשונה בלבד - 500 יח'.</v>
      </c>
      <c r="G532" s="57">
        <f>VLOOKUP(A532,'מכרז- רפרנס מלא'!$A$4:$J$561,8,0)</f>
        <v>0</v>
      </c>
      <c r="H532" s="57" t="str">
        <f>VLOOKUP(A532,'מכרז- רפרנס מלא'!$A$4:$J$561,9,0)</f>
        <v>יח'</v>
      </c>
      <c r="I532" s="150">
        <f>VLOOKUP(A532,'מכרז- רפרנס מלא'!$A$4:$J$561,5,0)</f>
        <v>4.1666666666666666E-3</v>
      </c>
      <c r="J532" s="297"/>
      <c r="K532" s="243"/>
      <c r="L532" s="244"/>
    </row>
    <row r="533" spans="1:12" ht="57" x14ac:dyDescent="0.2">
      <c r="A533" s="236">
        <v>531</v>
      </c>
      <c r="B533" s="95" t="str">
        <f>VLOOKUP(A533,'מכרז- רפרנס מלא'!$A$4:$J$561,2,0)</f>
        <v>תיקים וקלסרים</v>
      </c>
      <c r="C533" s="95" t="str">
        <f>VLOOKUP(A533,'מכרז- רפרנס מלא'!$A$4:$J$561,3,0)</f>
        <v>תיקי מנילה, ניילונים ותיקי תצוגה</v>
      </c>
      <c r="D533" s="57" t="str">
        <f>VLOOKUP(A533,'מכרז- רפרנס מלא'!$A$4:$J$561,4,0)</f>
        <v>תיקי מנילה</v>
      </c>
      <c r="E533" s="57" t="str">
        <f>VLOOKUP(A533,'מכרז- רפרנס מלא'!$A$4:$J$561,6,0)</f>
        <v>תיק מנילה 240 גרם, עם ברזל, במגוון צבעים, הדפסה מדינת ישראל או לוגו המשרד גודל 24/34 25 יח' בסט</v>
      </c>
      <c r="F533" s="57" t="str">
        <f>VLOOKUP(A533,'מכרז- רפרנס מלא'!$A$4:$J$561,7,0)</f>
        <v>תיק מנילה 240 גר' עם ברזל תיוק במגוון צבעים+הדפסה לוגו המשרד או מדינת ישראל לפי דרישת המשרד. 25 יח' בסט. כמות מינ' להזמנה ראשונה בלבד - 500 יח'.</v>
      </c>
      <c r="G533" s="57">
        <f>VLOOKUP(A533,'מכרז- רפרנס מלא'!$A$4:$J$561,8,0)</f>
        <v>0</v>
      </c>
      <c r="H533" s="57" t="str">
        <f>VLOOKUP(A533,'מכרז- רפרנס מלא'!$A$4:$J$561,9,0)</f>
        <v>סט</v>
      </c>
      <c r="I533" s="150">
        <f>VLOOKUP(A533,'מכרז- רפרנס מלא'!$A$4:$J$561,5,0)</f>
        <v>4.1666666666666666E-3</v>
      </c>
      <c r="J533" s="297"/>
      <c r="K533" s="243"/>
      <c r="L533" s="244"/>
    </row>
    <row r="534" spans="1:12" ht="71.25" x14ac:dyDescent="0.2">
      <c r="A534" s="236">
        <v>532</v>
      </c>
      <c r="B534" s="95" t="str">
        <f>VLOOKUP(A534,'מכרז- רפרנס מלא'!$A$4:$J$561,2,0)</f>
        <v>תיקים וקלסרים</v>
      </c>
      <c r="C534" s="95" t="str">
        <f>VLOOKUP(A534,'מכרז- רפרנס מלא'!$A$4:$J$561,3,0)</f>
        <v>תיקי מנילה, ניילונים ותיקי תצוגה</v>
      </c>
      <c r="D534" s="57" t="str">
        <f>VLOOKUP(A534,'מכרז- רפרנס מלא'!$A$4:$J$561,4,0)</f>
        <v>תיקי מנילה</v>
      </c>
      <c r="E534" s="57" t="str">
        <f>VLOOKUP(A534,'מכרז- רפרנס מלא'!$A$4:$J$561,6,0)</f>
        <v>תיק מנילה 240 גרם, ללא ברזל, עם הדפסה מדינת ישראל או לוגו המשרד גודל 24/34 25 יח' בסט</v>
      </c>
      <c r="F534" s="57" t="str">
        <f>VLOOKUP(A534,'מכרז- רפרנס מלא'!$A$4:$J$561,7,0)</f>
        <v>תיק מנילה 240 גר' ללא ברזל תיוק במגוון צבעים+הדפסה לוגו המשרד או מדינת ישראל לפי דרישת המשרד, גודל 24/34. 25 יח' בסט. כמות מינ' להזמנה ראשונה בלבד - 500 יח'.</v>
      </c>
      <c r="G534" s="57">
        <f>VLOOKUP(A534,'מכרז- רפרנס מלא'!$A$4:$J$561,8,0)</f>
        <v>0</v>
      </c>
      <c r="H534" s="57" t="str">
        <f>VLOOKUP(A534,'מכרז- רפרנס מלא'!$A$4:$J$561,9,0)</f>
        <v>סט</v>
      </c>
      <c r="I534" s="150">
        <f>VLOOKUP(A534,'מכרז- רפרנס מלא'!$A$4:$J$561,5,0)</f>
        <v>4.1666666666666666E-3</v>
      </c>
      <c r="J534" s="297"/>
      <c r="K534" s="243"/>
      <c r="L534" s="244"/>
    </row>
    <row r="535" spans="1:12" ht="57" x14ac:dyDescent="0.2">
      <c r="A535" s="236">
        <v>533</v>
      </c>
      <c r="B535" s="95" t="str">
        <f>VLOOKUP(A535,'מכרז- רפרנס מלא'!$A$4:$J$561,2,0)</f>
        <v>תיקים וקלסרים</v>
      </c>
      <c r="C535" s="95" t="str">
        <f>VLOOKUP(A535,'מכרז- רפרנס מלא'!$A$4:$J$561,3,0)</f>
        <v>תיקי מנילה, ניילונים ותיקי תצוגה</v>
      </c>
      <c r="D535" s="57" t="str">
        <f>VLOOKUP(A535,'מכרז- רפרנס מלא'!$A$4:$J$561,4,0)</f>
        <v>תיקי מנילה</v>
      </c>
      <c r="E535" s="57" t="str">
        <f>VLOOKUP(A535,'מכרז- רפרנס מלא'!$A$4:$J$561,6,0)</f>
        <v>תיק מנילה 480 גרם, ללא ברזל, עם הדפסה לפי דרישת המשרד גודל 24/34</v>
      </c>
      <c r="F535" s="57" t="str">
        <f>VLOOKUP(A535,'מכרז- רפרנס מלא'!$A$4:$J$561,7,0)</f>
        <v>תיק מנילה 480 גר' ללא ברזל תיוק +הדפסה   לפי דרישת המשרד, גודל 24/34. כמות מינ' להזמנה ראשונה בלבד - 500 יח'.</v>
      </c>
      <c r="G535" s="57">
        <f>VLOOKUP(A535,'מכרז- רפרנס מלא'!$A$4:$J$561,8,0)</f>
        <v>0</v>
      </c>
      <c r="H535" s="57" t="str">
        <f>VLOOKUP(A535,'מכרז- רפרנס מלא'!$A$4:$J$561,9,0)</f>
        <v>יח'</v>
      </c>
      <c r="I535" s="150">
        <f>VLOOKUP(A535,'מכרז- רפרנס מלא'!$A$4:$J$561,5,0)</f>
        <v>4.1666666666666666E-3</v>
      </c>
      <c r="J535" s="297"/>
      <c r="K535" s="243"/>
      <c r="L535" s="244"/>
    </row>
    <row r="536" spans="1:12" ht="57" x14ac:dyDescent="0.2">
      <c r="A536" s="236">
        <v>534</v>
      </c>
      <c r="B536" s="95" t="str">
        <f>VLOOKUP(A536,'מכרז- רפרנס מלא'!$A$4:$J$561,2,0)</f>
        <v>תיקים וקלסרים</v>
      </c>
      <c r="C536" s="95" t="str">
        <f>VLOOKUP(A536,'מכרז- רפרנס מלא'!$A$4:$J$561,3,0)</f>
        <v>תיקי מנילה, ניילונים ותיקי תצוגה</v>
      </c>
      <c r="D536" s="57" t="str">
        <f>VLOOKUP(A536,'מכרז- רפרנס מלא'!$A$4:$J$561,4,0)</f>
        <v>תיקי מנילה</v>
      </c>
      <c r="E536" s="57" t="str">
        <f>VLOOKUP(A536,'מכרז- רפרנס מלא'!$A$4:$J$561,6,0)</f>
        <v>תיק מנילה 480 גרם,  שתי לשוניות,סגר,כריכה קשה, עם הדפסה לפי דרישת המשרד גודל 24/34</v>
      </c>
      <c r="F536" s="57" t="str">
        <f>VLOOKUP(A536,'מכרז- רפרנס מלא'!$A$4:$J$561,7,0)</f>
        <v>תיק מנילה 480 גר'  + שתי לשוניות מתכת + סגר + כריכה קשה + הדפסה  לפי דרישת המשרד, גודל 24/34. כמות מינ' להזמנה ראשונה בלבד - 500 יח'.</v>
      </c>
      <c r="G536" s="57">
        <f>VLOOKUP(A536,'מכרז- רפרנס מלא'!$A$4:$J$561,8,0)</f>
        <v>0</v>
      </c>
      <c r="H536" s="57" t="str">
        <f>VLOOKUP(A536,'מכרז- רפרנס מלא'!$A$4:$J$561,9,0)</f>
        <v>יח'</v>
      </c>
      <c r="I536" s="150">
        <f>VLOOKUP(A536,'מכרז- רפרנס מלא'!$A$4:$J$561,5,0)</f>
        <v>4.1666666666666666E-3</v>
      </c>
      <c r="J536" s="297"/>
      <c r="K536" s="243"/>
      <c r="L536" s="244"/>
    </row>
    <row r="537" spans="1:12" ht="57" x14ac:dyDescent="0.2">
      <c r="A537" s="236">
        <v>535</v>
      </c>
      <c r="B537" s="95" t="str">
        <f>VLOOKUP(A537,'מכרז- רפרנס מלא'!$A$4:$J$561,2,0)</f>
        <v>תיקים וקלסרים</v>
      </c>
      <c r="C537" s="95" t="str">
        <f>VLOOKUP(A537,'מכרז- רפרנס מלא'!$A$4:$J$561,3,0)</f>
        <v>תיקי מנילה, ניילונים ותיקי תצוגה</v>
      </c>
      <c r="D537" s="57" t="str">
        <f>VLOOKUP(A537,'מכרז- רפרנס מלא'!$A$4:$J$561,4,0)</f>
        <v>תיקי מנילה</v>
      </c>
      <c r="E537" s="57" t="str">
        <f>VLOOKUP(A537,'מכרז- רפרנס מלא'!$A$4:$J$561,6,0)</f>
        <v>תיק מנילה 750 גרם, שתי לשוניות, מחיצה, עם הדפסה לפי דרישת המשרד גודל 24/34</v>
      </c>
      <c r="F537" s="57" t="str">
        <f>VLOOKUP(A537,'מכרז- רפרנס מלא'!$A$4:$J$561,7,0)</f>
        <v>תיק מנילה 750 גר'  + שתי לשוניות מתכת + מחיצה  + הדפסה  לפי דרישת המשרד, גודל 24/34. כמות מינ' להזמנה ראשונה בלבד - 500 יח'.</v>
      </c>
      <c r="G537" s="57">
        <f>VLOOKUP(A537,'מכרז- רפרנס מלא'!$A$4:$J$561,8,0)</f>
        <v>0</v>
      </c>
      <c r="H537" s="57" t="str">
        <f>VLOOKUP(A537,'מכרז- רפרנס מלא'!$A$4:$J$561,9,0)</f>
        <v>יח'</v>
      </c>
      <c r="I537" s="150">
        <f>VLOOKUP(A537,'מכרז- רפרנס מלא'!$A$4:$J$561,5,0)</f>
        <v>4.1666666666666666E-3</v>
      </c>
      <c r="J537" s="297"/>
      <c r="K537" s="243"/>
      <c r="L537" s="244"/>
    </row>
    <row r="538" spans="1:12" ht="57" x14ac:dyDescent="0.2">
      <c r="A538" s="236">
        <v>536</v>
      </c>
      <c r="B538" s="95" t="str">
        <f>VLOOKUP(A538,'מכרז- רפרנס מלא'!$A$4:$J$561,2,0)</f>
        <v>תיקים וקלסרים</v>
      </c>
      <c r="C538" s="95" t="str">
        <f>VLOOKUP(A538,'מכרז- רפרנס מלא'!$A$4:$J$561,3,0)</f>
        <v>תיקי מנילה, ניילונים ותיקי תצוגה</v>
      </c>
      <c r="D538" s="57" t="str">
        <f>VLOOKUP(A538,'מכרז- רפרנס מלא'!$A$4:$J$561,4,0)</f>
        <v>תיקי מנילה</v>
      </c>
      <c r="E538" s="57" t="str">
        <f>VLOOKUP(A538,'מכרז- רפרנס מלא'!$A$4:$J$561,6,0)</f>
        <v>תיק מנילה לגניזה לצמיתות</v>
      </c>
      <c r="F538" s="57" t="str">
        <f>VLOOKUP(A538,'מכרז- רפרנס מלא'!$A$4:$J$561,7,0)</f>
        <v>תיק מנילה לגניזה לצמיתות 
תיק ארכיון, סגירת שרוך וגומי, לאחסון וגניזה. גב: 8 ס''מ. בהתאם לדרישות גינזך המדינה</v>
      </c>
      <c r="G538" s="57">
        <f>VLOOKUP(A538,'מכרז- רפרנס מלא'!$A$4:$J$561,8,0)</f>
        <v>0</v>
      </c>
      <c r="H538" s="57" t="str">
        <f>VLOOKUP(A538,'מכרז- רפרנס מלא'!$A$4:$J$561,9,0)</f>
        <v>יח'</v>
      </c>
      <c r="I538" s="150">
        <f>VLOOKUP(A538,'מכרז- רפרנס מלא'!$A$4:$J$561,5,0)</f>
        <v>4.1666666666666666E-3</v>
      </c>
      <c r="J538" s="297"/>
      <c r="K538" s="243"/>
      <c r="L538" s="244"/>
    </row>
    <row r="539" spans="1:12" ht="42.75" x14ac:dyDescent="0.2">
      <c r="A539" s="236">
        <v>537</v>
      </c>
      <c r="B539" s="95" t="str">
        <f>VLOOKUP(A539,'מכרז- רפרנס מלא'!$A$4:$J$561,2,0)</f>
        <v>תיקים וקלסרים</v>
      </c>
      <c r="C539" s="95" t="str">
        <f>VLOOKUP(A539,'מכרז- רפרנס מלא'!$A$4:$J$561,3,0)</f>
        <v>תיקי מנילה, ניילונים ותיקי תצוגה</v>
      </c>
      <c r="D539" s="57" t="str">
        <f>VLOOKUP(A539,'מכרז- רפרנס מלא'!$A$4:$J$561,4,0)</f>
        <v>תיקי תצוגה</v>
      </c>
      <c r="E539" s="57" t="str">
        <f>VLOOKUP(A539,'מכרז- רפרנס מלא'!$A$4:$J$561,6,0)</f>
        <v>תיק אינדקס מידה A4 צבעים שונים,10 תאים</v>
      </c>
      <c r="F539" s="57" t="str">
        <f>VLOOKUP(A539,'מכרז- רפרנס מלא'!$A$4:$J$561,7,0)</f>
        <v>תיק תצוגה כריכה פלסטיק  רכה עם כיסים, תצוגה שקופה, גודל A4, מתאים ל 10 דף</v>
      </c>
      <c r="G539" s="57">
        <f>VLOOKUP(A539,'מכרז- רפרנס מלא'!$A$4:$J$561,8,0)</f>
        <v>0</v>
      </c>
      <c r="H539" s="57" t="str">
        <f>VLOOKUP(A539,'מכרז- רפרנס מלא'!$A$4:$J$561,9,0)</f>
        <v>יח'</v>
      </c>
      <c r="I539" s="150">
        <f>VLOOKUP(A539,'מכרז- רפרנס מלא'!$A$4:$J$561,5,0)</f>
        <v>4.3333333333333331E-4</v>
      </c>
      <c r="J539" s="297"/>
      <c r="K539" s="243"/>
      <c r="L539" s="244"/>
    </row>
    <row r="540" spans="1:12" ht="42.75" x14ac:dyDescent="0.2">
      <c r="A540" s="236">
        <v>538</v>
      </c>
      <c r="B540" s="95" t="str">
        <f>VLOOKUP(A540,'מכרז- רפרנס מלא'!$A$4:$J$561,2,0)</f>
        <v>תיקים וקלסרים</v>
      </c>
      <c r="C540" s="95" t="str">
        <f>VLOOKUP(A540,'מכרז- רפרנס מלא'!$A$4:$J$561,3,0)</f>
        <v>תיקי מנילה, ניילונים ותיקי תצוגה</v>
      </c>
      <c r="D540" s="57" t="str">
        <f>VLOOKUP(A540,'מכרז- רפרנס מלא'!$A$4:$J$561,4,0)</f>
        <v>תיקי תצוגה</v>
      </c>
      <c r="E540" s="57" t="str">
        <f>VLOOKUP(A540,'מכרז- רפרנס מלא'!$A$4:$J$561,6,0)</f>
        <v>תיק אינדקס  מידה  A4   צבעים שונים, 20 תאים</v>
      </c>
      <c r="F540" s="57" t="str">
        <f>VLOOKUP(A540,'מכרז- רפרנס מלא'!$A$4:$J$561,7,0)</f>
        <v>תיק תצוגה כריכה פלסטיק  רכה עם כיסים, תצוגה שקופה, גודל A4, מתאים ל 20 דף</v>
      </c>
      <c r="G540" s="57">
        <f>VLOOKUP(A540,'מכרז- רפרנס מלא'!$A$4:$J$561,8,0)</f>
        <v>0</v>
      </c>
      <c r="H540" s="57" t="str">
        <f>VLOOKUP(A540,'מכרז- רפרנס מלא'!$A$4:$J$561,9,0)</f>
        <v>יח'</v>
      </c>
      <c r="I540" s="150">
        <f>VLOOKUP(A540,'מכרז- רפרנס מלא'!$A$4:$J$561,5,0)</f>
        <v>4.3333333333333331E-4</v>
      </c>
      <c r="J540" s="297"/>
      <c r="K540" s="243"/>
      <c r="L540" s="244"/>
    </row>
    <row r="541" spans="1:12" ht="42.75" x14ac:dyDescent="0.2">
      <c r="A541" s="236">
        <v>539</v>
      </c>
      <c r="B541" s="95" t="str">
        <f>VLOOKUP(A541,'מכרז- רפרנס מלא'!$A$4:$J$561,2,0)</f>
        <v>תיקים וקלסרים</v>
      </c>
      <c r="C541" s="95" t="str">
        <f>VLOOKUP(A541,'מכרז- רפרנס מלא'!$A$4:$J$561,3,0)</f>
        <v>תיקי מנילה, ניילונים ותיקי תצוגה</v>
      </c>
      <c r="D541" s="57" t="str">
        <f>VLOOKUP(A541,'מכרז- רפרנס מלא'!$A$4:$J$561,4,0)</f>
        <v>תיקי תצוגה</v>
      </c>
      <c r="E541" s="57" t="str">
        <f>VLOOKUP(A541,'מכרז- רפרנס מלא'!$A$4:$J$561,6,0)</f>
        <v>תיק אינדקס מידה A4 צבעים שונים, 40 תאים</v>
      </c>
      <c r="F541" s="57" t="str">
        <f>VLOOKUP(A541,'מכרז- רפרנס מלא'!$A$4:$J$561,7,0)</f>
        <v>תיק תצוגה כריכה פלסטיק  רכה עם כיסים, תצוגה שקופה, גודל A4, מתאים ל 40 דף</v>
      </c>
      <c r="G541" s="57">
        <f>VLOOKUP(A541,'מכרז- רפרנס מלא'!$A$4:$J$561,8,0)</f>
        <v>0</v>
      </c>
      <c r="H541" s="57" t="str">
        <f>VLOOKUP(A541,'מכרז- רפרנס מלא'!$A$4:$J$561,9,0)</f>
        <v>יח'</v>
      </c>
      <c r="I541" s="150">
        <f>VLOOKUP(A541,'מכרז- רפרנס מלא'!$A$4:$J$561,5,0)</f>
        <v>4.3333333333333331E-4</v>
      </c>
      <c r="J541" s="297"/>
      <c r="K541" s="243"/>
      <c r="L541" s="244"/>
    </row>
    <row r="542" spans="1:12" ht="42.75" x14ac:dyDescent="0.2">
      <c r="A542" s="236">
        <v>540</v>
      </c>
      <c r="B542" s="95" t="str">
        <f>VLOOKUP(A542,'מכרז- רפרנס מלא'!$A$4:$J$561,2,0)</f>
        <v>תיקים וקלסרים</v>
      </c>
      <c r="C542" s="95" t="str">
        <f>VLOOKUP(A542,'מכרז- רפרנס מלא'!$A$4:$J$561,3,0)</f>
        <v>תיקי מנילה, ניילונים ותיקי תצוגה</v>
      </c>
      <c r="D542" s="57" t="str">
        <f>VLOOKUP(A542,'מכרז- רפרנס מלא'!$A$4:$J$561,4,0)</f>
        <v>תיקי תצוגה</v>
      </c>
      <c r="E542" s="57" t="str">
        <f>VLOOKUP(A542,'מכרז- רפרנס מלא'!$A$4:$J$561,6,0)</f>
        <v>תיק אינדקס 60 דף לנייר A4 צבעים שונים</v>
      </c>
      <c r="F542" s="57" t="str">
        <f>VLOOKUP(A542,'מכרז- רפרנס מלא'!$A$4:$J$561,7,0)</f>
        <v>תיק תצוגה כריכה פלסטיק רכה עם כיסים, תצוגה שקופה, גודל A4, מתאים ל 60 דף</v>
      </c>
      <c r="G542" s="57">
        <f>VLOOKUP(A542,'מכרז- רפרנס מלא'!$A$4:$J$561,8,0)</f>
        <v>0</v>
      </c>
      <c r="H542" s="57" t="str">
        <f>VLOOKUP(A542,'מכרז- רפרנס מלא'!$A$4:$J$561,9,0)</f>
        <v>יח'</v>
      </c>
      <c r="I542" s="150">
        <f>VLOOKUP(A542,'מכרז- רפרנס מלא'!$A$4:$J$561,5,0)</f>
        <v>4.3333333333333331E-4</v>
      </c>
      <c r="J542" s="297"/>
      <c r="K542" s="243"/>
      <c r="L542" s="244"/>
    </row>
    <row r="543" spans="1:12" ht="42.75" x14ac:dyDescent="0.2">
      <c r="A543" s="236">
        <v>541</v>
      </c>
      <c r="B543" s="95" t="str">
        <f>VLOOKUP(A543,'מכרז- רפרנס מלא'!$A$4:$J$561,2,0)</f>
        <v>תיקים וקלסרים</v>
      </c>
      <c r="C543" s="95" t="str">
        <f>VLOOKUP(A543,'מכרז- רפרנס מלא'!$A$4:$J$561,3,0)</f>
        <v>תיקי מנילה, ניילונים ותיקי תצוגה</v>
      </c>
      <c r="D543" s="57" t="str">
        <f>VLOOKUP(A543,'מכרז- רפרנס מלא'!$A$4:$J$561,4,0)</f>
        <v>תיקי תצוגה</v>
      </c>
      <c r="E543" s="57" t="str">
        <f>VLOOKUP(A543,'מכרז- רפרנס מלא'!$A$4:$J$561,6,0)</f>
        <v>תיק אינדקס 80 דף מידה A4  צבעים שונים</v>
      </c>
      <c r="F543" s="57" t="str">
        <f>VLOOKUP(A543,'מכרז- רפרנס מלא'!$A$4:$J$561,7,0)</f>
        <v>תיק תצוגה כריכה פלסטיק רכה עם כיסים, תצוגה שקופה, גודל A4, מתאים ל 80 דף</v>
      </c>
      <c r="G543" s="57">
        <f>VLOOKUP(A543,'מכרז- רפרנס מלא'!$A$4:$J$561,8,0)</f>
        <v>0</v>
      </c>
      <c r="H543" s="57" t="str">
        <f>VLOOKUP(A543,'מכרז- רפרנס מלא'!$A$4:$J$561,9,0)</f>
        <v>יח'</v>
      </c>
      <c r="I543" s="150">
        <f>VLOOKUP(A543,'מכרז- רפרנס מלא'!$A$4:$J$561,5,0)</f>
        <v>4.3333333333333331E-4</v>
      </c>
      <c r="J543" s="297"/>
      <c r="K543" s="243"/>
      <c r="L543" s="244"/>
    </row>
    <row r="544" spans="1:12" ht="42.75" x14ac:dyDescent="0.2">
      <c r="A544" s="236">
        <v>542</v>
      </c>
      <c r="B544" s="95" t="str">
        <f>VLOOKUP(A544,'מכרז- רפרנס מלא'!$A$4:$J$561,2,0)</f>
        <v>תיקים וקלסרים</v>
      </c>
      <c r="C544" s="95" t="str">
        <f>VLOOKUP(A544,'מכרז- רפרנס מלא'!$A$4:$J$561,3,0)</f>
        <v>תיקי מנילה, ניילונים ותיקי תצוגה</v>
      </c>
      <c r="D544" s="57" t="str">
        <f>VLOOKUP(A544,'מכרז- רפרנס מלא'!$A$4:$J$561,4,0)</f>
        <v>תיקי תצוגה</v>
      </c>
      <c r="E544" s="57" t="str">
        <f>VLOOKUP(A544,'מכרז- רפרנס מלא'!$A$4:$J$561,6,0)</f>
        <v>תיק אינדקס 100 דף  מידה A4  צבעים שונים</v>
      </c>
      <c r="F544" s="57" t="str">
        <f>VLOOKUP(A544,'מכרז- רפרנס מלא'!$A$4:$J$561,7,0)</f>
        <v>תיק תצוגה כריכה פלסטיק רכה עם כיסים, תצוגה שקופה, גודל A4, מתאים ל 100 דף</v>
      </c>
      <c r="G544" s="57">
        <f>VLOOKUP(A544,'מכרז- רפרנס מלא'!$A$4:$J$561,8,0)</f>
        <v>0</v>
      </c>
      <c r="H544" s="57" t="str">
        <f>VLOOKUP(A544,'מכרז- רפרנס מלא'!$A$4:$J$561,9,0)</f>
        <v>יח'</v>
      </c>
      <c r="I544" s="150">
        <f>VLOOKUP(A544,'מכרז- רפרנס מלא'!$A$4:$J$561,5,0)</f>
        <v>4.3333333333333331E-4</v>
      </c>
      <c r="J544" s="297"/>
      <c r="K544" s="243"/>
      <c r="L544" s="244"/>
    </row>
    <row r="545" spans="1:12" ht="28.5" x14ac:dyDescent="0.2">
      <c r="A545" s="236">
        <v>543</v>
      </c>
      <c r="B545" s="95" t="str">
        <f>VLOOKUP(A545,'מכרז- רפרנס מלא'!$A$4:$J$561,2,0)</f>
        <v>תיקים וקלסרים</v>
      </c>
      <c r="C545" s="95" t="str">
        <f>VLOOKUP(A545,'מכרז- רפרנס מלא'!$A$4:$J$561,3,0)</f>
        <v>קלסרים</v>
      </c>
      <c r="D545" s="57" t="str">
        <f>VLOOKUP(A545,'מכרז- רפרנס מלא'!$A$4:$J$561,4,0)</f>
        <v>קלסרים</v>
      </c>
      <c r="E545" s="57" t="str">
        <f>VLOOKUP(A545,'מכרז- רפרנס מלא'!$A$4:$J$561,6,0)</f>
        <v>אוגדן A5 מקרטון גב 8 ס"מ מידות 21/24 ס"מ</v>
      </c>
      <c r="F545" s="57" t="str">
        <f>VLOOKUP(A545,'מכרז- רפרנס מלא'!$A$4:$J$561,7,0)</f>
        <v>אוגדן / קלסר , גב 8 , פתיחה עברית , מנגנון מנוף מידות 21/34</v>
      </c>
      <c r="G545" s="57">
        <f>VLOOKUP(A545,'מכרז- רפרנס מלא'!$A$4:$J$561,8,0)</f>
        <v>0</v>
      </c>
      <c r="H545" s="57" t="str">
        <f>VLOOKUP(A545,'מכרז- רפרנס מלא'!$A$4:$J$561,9,0)</f>
        <v>יח'</v>
      </c>
      <c r="I545" s="150">
        <f>VLOOKUP(A545,'מכרז- רפרנס מלא'!$A$4:$J$561,5,0)</f>
        <v>3.6363636363636364E-3</v>
      </c>
      <c r="J545" s="297"/>
      <c r="K545" s="243"/>
      <c r="L545" s="244"/>
    </row>
    <row r="546" spans="1:12" ht="28.5" x14ac:dyDescent="0.2">
      <c r="A546" s="236">
        <v>544</v>
      </c>
      <c r="B546" s="95" t="str">
        <f>VLOOKUP(A546,'מכרז- רפרנס מלא'!$A$4:$J$561,2,0)</f>
        <v>תיקים וקלסרים</v>
      </c>
      <c r="C546" s="95" t="str">
        <f>VLOOKUP(A546,'מכרז- רפרנס מלא'!$A$4:$J$561,3,0)</f>
        <v>קלסרים</v>
      </c>
      <c r="D546" s="57" t="str">
        <f>VLOOKUP(A546,'מכרז- רפרנס מלא'!$A$4:$J$561,4,0)</f>
        <v>קלסרים</v>
      </c>
      <c r="E546" s="57" t="str">
        <f>VLOOKUP(A546,'מכרז- רפרנס מלא'!$A$4:$J$561,6,0)</f>
        <v>אוגדן A5 מקרטון גב 8 ס"מ מידות 21/24 ס"מ 12 יח' בחבילה</v>
      </c>
      <c r="F546" s="57" t="str">
        <f>VLOOKUP(A546,'מכרז- רפרנס מלא'!$A$4:$J$561,7,0)</f>
        <v>אוגדן / קלסר , גב 8 , פתיחה עברית , מנגנון מנוף מידות 21/34. 12 יח' בחבילה</v>
      </c>
      <c r="G546" s="57">
        <f>VLOOKUP(A546,'מכרז- רפרנס מלא'!$A$4:$J$561,8,0)</f>
        <v>0</v>
      </c>
      <c r="H546" s="57" t="str">
        <f>VLOOKUP(A546,'מכרז- רפרנס מלא'!$A$4:$J$561,9,0)</f>
        <v>סט</v>
      </c>
      <c r="I546" s="150">
        <f>VLOOKUP(A546,'מכרז- רפרנס מלא'!$A$4:$J$561,5,0)</f>
        <v>3.6363636363636364E-3</v>
      </c>
      <c r="J546" s="297"/>
      <c r="K546" s="243"/>
      <c r="L546" s="244"/>
    </row>
    <row r="547" spans="1:12" ht="28.5" x14ac:dyDescent="0.2">
      <c r="A547" s="236">
        <v>545</v>
      </c>
      <c r="B547" s="95" t="str">
        <f>VLOOKUP(A547,'מכרז- רפרנס מלא'!$A$4:$J$561,2,0)</f>
        <v>תיקים וקלסרים</v>
      </c>
      <c r="C547" s="95" t="str">
        <f>VLOOKUP(A547,'מכרז- רפרנס מלא'!$A$4:$J$561,3,0)</f>
        <v>קלסרים</v>
      </c>
      <c r="D547" s="57" t="str">
        <f>VLOOKUP(A547,'מכרז- רפרנס מלא'!$A$4:$J$561,4,0)</f>
        <v>קלסרים</v>
      </c>
      <c r="E547" s="57" t="str">
        <f>VLOOKUP(A547,'מכרז- רפרנס מלא'!$A$4:$J$561,6,0)</f>
        <v>אוגדן פוליו מקרטון גב 3 ס"מ מידות 27/35  ס"מ</v>
      </c>
      <c r="F547" s="57" t="str">
        <f>VLOOKUP(A547,'מכרז- רפרנס מלא'!$A$4:$J$561,7,0)</f>
        <v>אוגדן / קלסר , גב 3 , פתיחה עברית , מנגנון מנוף, מידות 27/35 ס"מ</v>
      </c>
      <c r="G547" s="57">
        <f>VLOOKUP(A547,'מכרז- רפרנס מלא'!$A$4:$J$561,8,0)</f>
        <v>0</v>
      </c>
      <c r="H547" s="57" t="str">
        <f>VLOOKUP(A547,'מכרז- רפרנס מלא'!$A$4:$J$561,9,0)</f>
        <v>יח'</v>
      </c>
      <c r="I547" s="150">
        <f>VLOOKUP(A547,'מכרז- רפרנס מלא'!$A$4:$J$561,5,0)</f>
        <v>3.6363636363636364E-3</v>
      </c>
      <c r="J547" s="297"/>
      <c r="K547" s="243"/>
      <c r="L547" s="244"/>
    </row>
    <row r="548" spans="1:12" ht="42.75" x14ac:dyDescent="0.2">
      <c r="A548" s="236">
        <v>546</v>
      </c>
      <c r="B548" s="95" t="str">
        <f>VLOOKUP(A548,'מכרז- רפרנס מלא'!$A$4:$J$561,2,0)</f>
        <v>תיקים וקלסרים</v>
      </c>
      <c r="C548" s="95" t="str">
        <f>VLOOKUP(A548,'מכרז- רפרנס מלא'!$A$4:$J$561,3,0)</f>
        <v>קלסרים</v>
      </c>
      <c r="D548" s="57" t="str">
        <f>VLOOKUP(A548,'מכרז- רפרנס מלא'!$A$4:$J$561,4,0)</f>
        <v>קלסרים</v>
      </c>
      <c r="E548" s="57" t="str">
        <f>VLOOKUP(A548,'מכרז- רפרנס מלא'!$A$4:$J$561,6,0)</f>
        <v>אוגדן פוליו מקרטון גב 3 ס"מ מידות 27/35  ס"מ 12 יח' בחבילה</v>
      </c>
      <c r="F548" s="57" t="str">
        <f>VLOOKUP(A548,'מכרז- רפרנס מלא'!$A$4:$J$561,7,0)</f>
        <v>אוגדן / קלסר , גב 3 , פתיחה עברית , מנגנון מנוף, מידות 27/35 ס"מ. 12 יח' בחבילה</v>
      </c>
      <c r="G548" s="57">
        <f>VLOOKUP(A548,'מכרז- רפרנס מלא'!$A$4:$J$561,8,0)</f>
        <v>0</v>
      </c>
      <c r="H548" s="57" t="str">
        <f>VLOOKUP(A548,'מכרז- רפרנס מלא'!$A$4:$J$561,9,0)</f>
        <v>סט</v>
      </c>
      <c r="I548" s="150">
        <f>VLOOKUP(A548,'מכרז- רפרנס מלא'!$A$4:$J$561,5,0)</f>
        <v>3.6363636363636364E-3</v>
      </c>
      <c r="J548" s="297"/>
      <c r="K548" s="243"/>
      <c r="L548" s="244"/>
    </row>
    <row r="549" spans="1:12" ht="28.5" x14ac:dyDescent="0.2">
      <c r="A549" s="236">
        <v>547</v>
      </c>
      <c r="B549" s="95" t="str">
        <f>VLOOKUP(A549,'מכרז- רפרנס מלא'!$A$4:$J$561,2,0)</f>
        <v>תיקים וקלסרים</v>
      </c>
      <c r="C549" s="95" t="str">
        <f>VLOOKUP(A549,'מכרז- רפרנס מלא'!$A$4:$J$561,3,0)</f>
        <v>קלסרים</v>
      </c>
      <c r="D549" s="57" t="str">
        <f>VLOOKUP(A549,'מכרז- רפרנס מלא'!$A$4:$J$561,4,0)</f>
        <v>קלסרים</v>
      </c>
      <c r="E549" s="57" t="str">
        <f>VLOOKUP(A549,'מכרז- רפרנס מלא'!$A$4:$J$561,6,0)</f>
        <v>אוגדן פוליו מקרטון גב 5 ס"מ מידות 27/35 ס"מ</v>
      </c>
      <c r="F549" s="57" t="str">
        <f>VLOOKUP(A549,'מכרז- רפרנס מלא'!$A$4:$J$561,7,0)</f>
        <v>אוגדן / קלסר , גב 5 , פתיחה עברית , מנגנון מנוף, מידות 27/35 ס"מ</v>
      </c>
      <c r="G549" s="57">
        <f>VLOOKUP(A549,'מכרז- רפרנס מלא'!$A$4:$J$561,8,0)</f>
        <v>0</v>
      </c>
      <c r="H549" s="57" t="str">
        <f>VLOOKUP(A549,'מכרז- רפרנס מלא'!$A$4:$J$561,9,0)</f>
        <v>יח'</v>
      </c>
      <c r="I549" s="150">
        <f>VLOOKUP(A549,'מכרז- רפרנס מלא'!$A$4:$J$561,5,0)</f>
        <v>3.6363636363636364E-3</v>
      </c>
      <c r="J549" s="297"/>
      <c r="K549" s="243"/>
      <c r="L549" s="244"/>
    </row>
    <row r="550" spans="1:12" ht="42.75" x14ac:dyDescent="0.2">
      <c r="A550" s="236">
        <v>548</v>
      </c>
      <c r="B550" s="95" t="str">
        <f>VLOOKUP(A550,'מכרז- רפרנס מלא'!$A$4:$J$561,2,0)</f>
        <v>תיקים וקלסרים</v>
      </c>
      <c r="C550" s="95" t="str">
        <f>VLOOKUP(A550,'מכרז- רפרנס מלא'!$A$4:$J$561,3,0)</f>
        <v>קלסרים</v>
      </c>
      <c r="D550" s="57" t="str">
        <f>VLOOKUP(A550,'מכרז- רפרנס מלא'!$A$4:$J$561,4,0)</f>
        <v>קלסרים</v>
      </c>
      <c r="E550" s="57" t="str">
        <f>VLOOKUP(A550,'מכרז- רפרנס מלא'!$A$4:$J$561,6,0)</f>
        <v>אוגדן פוליו מקרטון גב 5 ס"מ מידות 27/35 ס"מ 12 יח' בחבילה</v>
      </c>
      <c r="F550" s="57" t="str">
        <f>VLOOKUP(A550,'מכרז- רפרנס מלא'!$A$4:$J$561,7,0)</f>
        <v>אוגדן / קלסר , גב 5 , פתיחה עברית , מנגנון מנוף, מידות 27/35 ס"מ. 12 יח' בחבילה</v>
      </c>
      <c r="G550" s="57">
        <f>VLOOKUP(A550,'מכרז- רפרנס מלא'!$A$4:$J$561,8,0)</f>
        <v>0</v>
      </c>
      <c r="H550" s="57" t="str">
        <f>VLOOKUP(A550,'מכרז- רפרנס מלא'!$A$4:$J$561,9,0)</f>
        <v>סט</v>
      </c>
      <c r="I550" s="150">
        <f>VLOOKUP(A550,'מכרז- רפרנס מלא'!$A$4:$J$561,5,0)</f>
        <v>3.6363636363636364E-3</v>
      </c>
      <c r="J550" s="297"/>
      <c r="K550" s="243"/>
      <c r="L550" s="244"/>
    </row>
    <row r="551" spans="1:12" ht="28.5" x14ac:dyDescent="0.2">
      <c r="A551" s="236">
        <v>549</v>
      </c>
      <c r="B551" s="95" t="str">
        <f>VLOOKUP(A551,'מכרז- רפרנס מלא'!$A$4:$J$561,2,0)</f>
        <v>תיקים וקלסרים</v>
      </c>
      <c r="C551" s="95" t="str">
        <f>VLOOKUP(A551,'מכרז- רפרנס מלא'!$A$4:$J$561,3,0)</f>
        <v>קלסרים</v>
      </c>
      <c r="D551" s="57" t="str">
        <f>VLOOKUP(A551,'מכרז- רפרנס מלא'!$A$4:$J$561,4,0)</f>
        <v>קלסרים</v>
      </c>
      <c r="E551" s="57" t="str">
        <f>VLOOKUP(A551,'מכרז- רפרנס מלא'!$A$4:$J$561,6,0)</f>
        <v>אוגדן פוליו מקרטון גב 8 ס"מ מידות 27/35 ס"מ</v>
      </c>
      <c r="F551" s="57" t="str">
        <f>VLOOKUP(A551,'מכרז- רפרנס מלא'!$A$4:$J$561,7,0)</f>
        <v>אוגדן / קלסר , גב 8 , פתיחה עברית , מנגנון מנוף, מידות  27/35 ס"מ</v>
      </c>
      <c r="G551" s="57">
        <f>VLOOKUP(A551,'מכרז- רפרנס מלא'!$A$4:$J$561,8,0)</f>
        <v>0</v>
      </c>
      <c r="H551" s="57" t="str">
        <f>VLOOKUP(A551,'מכרז- רפרנס מלא'!$A$4:$J$561,9,0)</f>
        <v>יח'</v>
      </c>
      <c r="I551" s="150">
        <f>VLOOKUP(A551,'מכרז- רפרנס מלא'!$A$4:$J$561,5,0)</f>
        <v>3.6363636363636364E-3</v>
      </c>
      <c r="J551" s="297"/>
      <c r="K551" s="243"/>
      <c r="L551" s="244"/>
    </row>
    <row r="552" spans="1:12" ht="42.75" x14ac:dyDescent="0.2">
      <c r="A552" s="236">
        <v>550</v>
      </c>
      <c r="B552" s="95" t="str">
        <f>VLOOKUP(A552,'מכרז- רפרנס מלא'!$A$4:$J$561,2,0)</f>
        <v>תיקים וקלסרים</v>
      </c>
      <c r="C552" s="95" t="str">
        <f>VLOOKUP(A552,'מכרז- רפרנס מלא'!$A$4:$J$561,3,0)</f>
        <v>קלסרים</v>
      </c>
      <c r="D552" s="57" t="str">
        <f>VLOOKUP(A552,'מכרז- רפרנס מלא'!$A$4:$J$561,4,0)</f>
        <v>קלסרים</v>
      </c>
      <c r="E552" s="57" t="str">
        <f>VLOOKUP(A552,'מכרז- רפרנס מלא'!$A$4:$J$561,6,0)</f>
        <v>אוגדן פוליו מקרטון גב 8 ס"מ מידות 27/35 ס"מ 12 יח' בחבילה</v>
      </c>
      <c r="F552" s="57" t="str">
        <f>VLOOKUP(A552,'מכרז- רפרנס מלא'!$A$4:$J$561,7,0)</f>
        <v>אוגדן / קלסר , גב 8 , פתיחה עברית , מנגנון מנוף, מידות  27/35 ס"מ. 12 יח' בחבילה</v>
      </c>
      <c r="G552" s="57">
        <f>VLOOKUP(A552,'מכרז- רפרנס מלא'!$A$4:$J$561,8,0)</f>
        <v>0</v>
      </c>
      <c r="H552" s="57" t="str">
        <f>VLOOKUP(A552,'מכרז- רפרנס מלא'!$A$4:$J$561,9,0)</f>
        <v>סט</v>
      </c>
      <c r="I552" s="150">
        <f>VLOOKUP(A552,'מכרז- רפרנס מלא'!$A$4:$J$561,5,0)</f>
        <v>3.6363636363636364E-3</v>
      </c>
      <c r="J552" s="297"/>
      <c r="K552" s="243"/>
      <c r="L552" s="244"/>
    </row>
    <row r="553" spans="1:12" ht="57" x14ac:dyDescent="0.2">
      <c r="A553" s="236">
        <v>551</v>
      </c>
      <c r="B553" s="95" t="str">
        <f>VLOOKUP(A553,'מכרז- רפרנס מלא'!$A$4:$J$561,2,0)</f>
        <v>תיקים וקלסרים</v>
      </c>
      <c r="C553" s="95" t="str">
        <f>VLOOKUP(A553,'מכרז- רפרנס מלא'!$A$4:$J$561,3,0)</f>
        <v>קלסרים</v>
      </c>
      <c r="D553" s="57" t="str">
        <f>VLOOKUP(A553,'מכרז- רפרנס מלא'!$A$4:$J$561,4,0)</f>
        <v>קלסרים</v>
      </c>
      <c r="E553" s="57" t="str">
        <f>VLOOKUP(A553,'מכרז- רפרנס מלא'!$A$4:$J$561,6,0)</f>
        <v>קלסר פלסטי פוליו גב 5 צבעוני מידות 27/35</v>
      </c>
      <c r="F553" s="57" t="str">
        <f>VLOOKUP(A553,'מכרז- רפרנס מלא'!$A$4:$J$561,7,0)</f>
        <v>קלסר בגודל פוליו , גב 5 , ציפוי פלסטיק , תכולה עד 100 דף, ברזלי חיזוק בתחתית הקלסר,גודל 27/35/5, עם מנגנון מנוף, במגוון צבעים</v>
      </c>
      <c r="G553" s="57">
        <f>VLOOKUP(A553,'מכרז- רפרנס מלא'!$A$4:$J$561,8,0)</f>
        <v>0</v>
      </c>
      <c r="H553" s="57" t="str">
        <f>VLOOKUP(A553,'מכרז- רפרנס מלא'!$A$4:$J$561,9,0)</f>
        <v>יח'</v>
      </c>
      <c r="I553" s="150">
        <f>VLOOKUP(A553,'מכרז- רפרנס מלא'!$A$4:$J$561,5,0)</f>
        <v>3.6363636363636364E-3</v>
      </c>
      <c r="J553" s="297"/>
      <c r="K553" s="243"/>
      <c r="L553" s="244"/>
    </row>
    <row r="554" spans="1:12" ht="42.75" x14ac:dyDescent="0.2">
      <c r="A554" s="236">
        <v>552</v>
      </c>
      <c r="B554" s="95" t="str">
        <f>VLOOKUP(A554,'מכרז- רפרנס מלא'!$A$4:$J$561,2,0)</f>
        <v>תיקים וקלסרים</v>
      </c>
      <c r="C554" s="95" t="str">
        <f>VLOOKUP(A554,'מכרז- רפרנס מלא'!$A$4:$J$561,3,0)</f>
        <v>קלסרים</v>
      </c>
      <c r="D554" s="57" t="str">
        <f>VLOOKUP(A554,'מכרז- רפרנס מלא'!$A$4:$J$561,4,0)</f>
        <v>קלסרים</v>
      </c>
      <c r="E554" s="57" t="str">
        <f>VLOOKUP(A554,'מכרז- רפרנס מלא'!$A$4:$J$561,6,0)</f>
        <v>קלסר פלסטי פוליו גב 8 עברי צבעוני מידות 27/35</v>
      </c>
      <c r="F554" s="57" t="str">
        <f>VLOOKUP(A554,'מכרז- רפרנס מלא'!$A$4:$J$561,7,0)</f>
        <v>קלסר בגודל פוליו, גב 8 , ציפוי  פלסטיק, תכולה עד 150 דף, ברזלי חיזוק בתחתית גודל 27/35/8, עם מנגנון מנוף, במגוון צבעים</v>
      </c>
      <c r="G554" s="57">
        <f>VLOOKUP(A554,'מכרז- רפרנס מלא'!$A$4:$J$561,8,0)</f>
        <v>0</v>
      </c>
      <c r="H554" s="57" t="str">
        <f>VLOOKUP(A554,'מכרז- רפרנס מלא'!$A$4:$J$561,9,0)</f>
        <v>יח'</v>
      </c>
      <c r="I554" s="150">
        <f>VLOOKUP(A554,'מכרז- רפרנס מלא'!$A$4:$J$561,5,0)</f>
        <v>3.6363636363636364E-3</v>
      </c>
      <c r="J554" s="297"/>
      <c r="K554" s="243"/>
      <c r="L554" s="244"/>
    </row>
    <row r="555" spans="1:12" ht="42.75" x14ac:dyDescent="0.2">
      <c r="A555" s="236">
        <v>553</v>
      </c>
      <c r="B555" s="95" t="str">
        <f>VLOOKUP(A555,'מכרז- רפרנס מלא'!$A$4:$J$561,2,0)</f>
        <v>תיקים וקלסרים</v>
      </c>
      <c r="C555" s="95" t="str">
        <f>VLOOKUP(A555,'מכרז- רפרנס מלא'!$A$4:$J$561,3,0)</f>
        <v>קלסרים</v>
      </c>
      <c r="D555" s="57" t="str">
        <f>VLOOKUP(A555,'מכרז- רפרנס מלא'!$A$4:$J$561,4,0)</f>
        <v>קלסרים</v>
      </c>
      <c r="E555" s="57" t="str">
        <f>VLOOKUP(A555,'מכרז- רפרנס מלא'!$A$4:$J$561,6,0)</f>
        <v>תיק טבעות פוליו צבעוני גב 3 ס"מ מידות 27/35</v>
      </c>
      <c r="F555" s="57" t="str">
        <f>VLOOKUP(A555,'מכרז- רפרנס מלא'!$A$4:$J$561,7,0)</f>
        <v>תיק טבעות צבעוני , גב 3 ס"מ, טבעות תיוק, מתאים לנייר פוליו ו A4, תכולה עד 75 דף , מידות 27/35/3 ס"מ, במגוון צבעים</v>
      </c>
      <c r="G555" s="57">
        <f>VLOOKUP(A555,'מכרז- רפרנס מלא'!$A$4:$J$561,8,0)</f>
        <v>0</v>
      </c>
      <c r="H555" s="57" t="str">
        <f>VLOOKUP(A555,'מכרז- רפרנס מלא'!$A$4:$J$561,9,0)</f>
        <v>יח'</v>
      </c>
      <c r="I555" s="150">
        <f>VLOOKUP(A555,'מכרז- רפרנס מלא'!$A$4:$J$561,5,0)</f>
        <v>3.6363636363636364E-3</v>
      </c>
      <c r="J555" s="297"/>
      <c r="K555" s="243"/>
      <c r="L555" s="244"/>
    </row>
    <row r="556" spans="1:12" ht="57" x14ac:dyDescent="0.2">
      <c r="A556" s="236">
        <v>554</v>
      </c>
      <c r="B556" s="95" t="str">
        <f>VLOOKUP(A556,'מכרז- רפרנס מלא'!$A$4:$J$561,2,0)</f>
        <v>תיקים וקלסרים</v>
      </c>
      <c r="C556" s="95" t="str">
        <f>VLOOKUP(A556,'מכרז- רפרנס מלא'!$A$4:$J$561,3,0)</f>
        <v>קלסרים</v>
      </c>
      <c r="D556" s="57" t="str">
        <f>VLOOKUP(A556,'מכרז- רפרנס מלא'!$A$4:$J$561,4,0)</f>
        <v>קלסרים</v>
      </c>
      <c r="E556" s="57" t="str">
        <f>VLOOKUP(A556,'מכרז- רפרנס מלא'!$A$4:$J$561,6,0)</f>
        <v>תיק טבעות פוליו צבעוני גב 3 ס"מ מידות 27/35 עם מנגנון מנוף לאחזקת דפים בסוף הקלסר</v>
      </c>
      <c r="F556" s="57" t="str">
        <f>VLOOKUP(A556,'מכרז- רפרנס מלא'!$A$4:$J$561,7,0)</f>
        <v>תיק טבעות צבעוני , גב 3 ס"מ, טבעות תיוק, מתאים לנייר פוליו ו A4, תכולה עד 75 דף , עם מנגנון מנוף לאחזקת דפים מידות 27/35/3 ס"מ, במגוון צבעים</v>
      </c>
      <c r="G556" s="57">
        <f>VLOOKUP(A556,'מכרז- רפרנס מלא'!$A$4:$J$561,8,0)</f>
        <v>0</v>
      </c>
      <c r="H556" s="57" t="str">
        <f>VLOOKUP(A556,'מכרז- רפרנס מלא'!$A$4:$J$561,9,0)</f>
        <v>יח'</v>
      </c>
      <c r="I556" s="150">
        <f>VLOOKUP(A556,'מכרז- רפרנס מלא'!$A$4:$J$561,5,0)</f>
        <v>3.6363636363636364E-3</v>
      </c>
      <c r="J556" s="297"/>
      <c r="K556" s="243"/>
      <c r="L556" s="244"/>
    </row>
    <row r="557" spans="1:12" ht="42.75" x14ac:dyDescent="0.2">
      <c r="A557" s="236">
        <v>555</v>
      </c>
      <c r="B557" s="95" t="str">
        <f>VLOOKUP(A557,'מכרז- רפרנס מלא'!$A$4:$J$561,2,0)</f>
        <v>תיקים וקלסרים</v>
      </c>
      <c r="C557" s="95" t="str">
        <f>VLOOKUP(A557,'מכרז- רפרנס מלא'!$A$4:$J$561,3,0)</f>
        <v>קלסרים</v>
      </c>
      <c r="D557" s="57" t="str">
        <f>VLOOKUP(A557,'מכרז- רפרנס מלא'!$A$4:$J$561,4,0)</f>
        <v>קלסרים</v>
      </c>
      <c r="E557" s="57" t="str">
        <f>VLOOKUP(A557,'מכרז- רפרנס מלא'!$A$4:$J$561,6,0)</f>
        <v>תיק טבעות פנורמה עם כיס שקוף גודל A4 גב 3 ס"מ</v>
      </c>
      <c r="F557" s="57" t="str">
        <f>VLOOKUP(A557,'מכרז- רפרנס מלא'!$A$4:$J$561,7,0)</f>
        <v>תיק טבעות  בגודל A4 ,גב 3 ס"מ, כיסי פלסטיק בחזית ובגב, התיק מתאים לכנסים ולהדרכות</v>
      </c>
      <c r="G557" s="57">
        <f>VLOOKUP(A557,'מכרז- רפרנס מלא'!$A$4:$J$561,8,0)</f>
        <v>0</v>
      </c>
      <c r="H557" s="57" t="str">
        <f>VLOOKUP(A557,'מכרז- רפרנס מלא'!$A$4:$J$561,9,0)</f>
        <v>יח'</v>
      </c>
      <c r="I557" s="150">
        <f>VLOOKUP(A557,'מכרז- רפרנס מלא'!$A$4:$J$561,5,0)</f>
        <v>3.6363636363636364E-3</v>
      </c>
      <c r="J557" s="297"/>
      <c r="K557" s="243"/>
      <c r="L557" s="244"/>
    </row>
    <row r="558" spans="1:12" ht="42.75" x14ac:dyDescent="0.2">
      <c r="A558" s="236">
        <v>556</v>
      </c>
      <c r="B558" s="95" t="str">
        <f>VLOOKUP(A558,'מכרז- רפרנס מלא'!$A$4:$J$561,2,0)</f>
        <v>תיקים וקלסרים</v>
      </c>
      <c r="C558" s="95" t="str">
        <f>VLOOKUP(A558,'מכרז- רפרנס מלא'!$A$4:$J$561,3,0)</f>
        <v>קלסרים</v>
      </c>
      <c r="D558" s="57" t="str">
        <f>VLOOKUP(A558,'מכרז- רפרנס מלא'!$A$4:$J$561,4,0)</f>
        <v>קלסרים</v>
      </c>
      <c r="E558" s="57" t="str">
        <f>VLOOKUP(A558,'מכרז- רפרנס מלא'!$A$4:$J$561,6,0)</f>
        <v>תיק טבעות פנורמה עם כיס שקוף גודל A4 גב 5 ס"מ</v>
      </c>
      <c r="F558" s="57" t="str">
        <f>VLOOKUP(A558,'מכרז- רפרנס מלא'!$A$4:$J$561,7,0)</f>
        <v>תיק טבעות  בגודל A4 ,גב 5 ס"מ, כיסי פלסטיק בחזית ובגב, התיק מתאים לכנסים ולהדרכות</v>
      </c>
      <c r="G558" s="57">
        <f>VLOOKUP(A558,'מכרז- רפרנס מלא'!$A$4:$J$561,8,0)</f>
        <v>0</v>
      </c>
      <c r="H558" s="57" t="str">
        <f>VLOOKUP(A558,'מכרז- רפרנס מלא'!$A$4:$J$561,9,0)</f>
        <v>יח'</v>
      </c>
      <c r="I558" s="150">
        <f>VLOOKUP(A558,'מכרז- רפרנס מלא'!$A$4:$J$561,5,0)</f>
        <v>3.6363636363636364E-3</v>
      </c>
      <c r="J558" s="297"/>
      <c r="K558" s="243"/>
      <c r="L558" s="244"/>
    </row>
    <row r="559" spans="1:12" ht="42.75" x14ac:dyDescent="0.2">
      <c r="A559" s="236">
        <v>557</v>
      </c>
      <c r="B559" s="95" t="str">
        <f>VLOOKUP(A559,'מכרז- רפרנס מלא'!$A$4:$J$561,2,0)</f>
        <v>תיקים וקלסרים</v>
      </c>
      <c r="C559" s="95" t="str">
        <f>VLOOKUP(A559,'מכרז- רפרנס מלא'!$A$4:$J$561,3,0)</f>
        <v>קלסרים</v>
      </c>
      <c r="D559" s="57" t="str">
        <f>VLOOKUP(A559,'מכרז- רפרנס מלא'!$A$4:$J$561,4,0)</f>
        <v>קלסרים</v>
      </c>
      <c r="E559" s="57" t="str">
        <f>VLOOKUP(A559,'מכרז- רפרנס מלא'!$A$4:$J$561,6,0)</f>
        <v>תיק טבעות פנורמה עם כיס שקוף גודל A4 גב 8 ס"מ</v>
      </c>
      <c r="F559" s="57" t="str">
        <f>VLOOKUP(A559,'מכרז- רפרנס מלא'!$A$4:$J$561,7,0)</f>
        <v>תיק טבעות  בגודל A4 ,גב 8 ס"מ, כיסי פלסטיק בחזית ובגב, התיק מתאים לכנסים ולהדרכות</v>
      </c>
      <c r="G559" s="57">
        <f>VLOOKUP(A559,'מכרז- רפרנס מלא'!$A$4:$J$561,8,0)</f>
        <v>0</v>
      </c>
      <c r="H559" s="57" t="str">
        <f>VLOOKUP(A559,'מכרז- רפרנס מלא'!$A$4:$J$561,9,0)</f>
        <v>יח'</v>
      </c>
      <c r="I559" s="150">
        <f>VLOOKUP(A559,'מכרז- רפרנס מלא'!$A$4:$J$561,5,0)</f>
        <v>3.6363636363636364E-3</v>
      </c>
      <c r="J559" s="297"/>
      <c r="K559" s="243"/>
      <c r="L559" s="244"/>
    </row>
    <row r="560" spans="1:12" ht="42.75" x14ac:dyDescent="0.2">
      <c r="A560" s="236">
        <v>558</v>
      </c>
      <c r="B560" s="95" t="str">
        <f>VLOOKUP(A560,'מכרז- רפרנס מלא'!$A$4:$J$561,2,0)</f>
        <v>תיקים וקלסרים</v>
      </c>
      <c r="C560" s="95" t="str">
        <f>VLOOKUP(A560,'מכרז- רפרנס מלא'!$A$4:$J$561,3,0)</f>
        <v>קלסרים</v>
      </c>
      <c r="D560" s="57" t="str">
        <f>VLOOKUP(A560,'מכרז- רפרנס מלא'!$A$4:$J$561,4,0)</f>
        <v>קלסרים</v>
      </c>
      <c r="E560" s="57" t="str">
        <f>VLOOKUP(A560,'מכרז- רפרנס מלא'!$A$4:$J$561,6,0)</f>
        <v>תיק פליק מסטר עם טבעות, צבע שחור</v>
      </c>
      <c r="F560" s="57" t="str">
        <f>VLOOKUP(A560,'מכרז- רפרנס מלא'!$A$4:$J$561,7,0)</f>
        <v>תיק מחומר מפל עם סגר גומי, תיוק טבעות וחוצצים מפלסטיק, כיס פלסטיק פנימי לאחסון ניירת.</v>
      </c>
      <c r="G560" s="57">
        <f>VLOOKUP(A560,'מכרז- רפרנס מלא'!$A$4:$J$561,8,0)</f>
        <v>0</v>
      </c>
      <c r="H560" s="57" t="str">
        <f>VLOOKUP(A560,'מכרז- רפרנס מלא'!$A$4:$J$561,9,0)</f>
        <v>יח'</v>
      </c>
      <c r="I560" s="150">
        <f>VLOOKUP(A560,'מכרז- רפרנס מלא'!$A$4:$J$561,5,0)</f>
        <v>3.6363636363636364E-3</v>
      </c>
      <c r="J560" s="297"/>
      <c r="K560" s="243"/>
      <c r="L560" s="244"/>
    </row>
    <row r="561" spans="1:12" ht="42.75" x14ac:dyDescent="0.2">
      <c r="A561" s="236">
        <v>559</v>
      </c>
      <c r="B561" s="95" t="str">
        <f>VLOOKUP(A561,'מכרז- רפרנס מלא'!$A$4:$J$568,2,0)</f>
        <v>תיקים וקלסרים</v>
      </c>
      <c r="C561" s="95" t="str">
        <f>VLOOKUP(A561,'מכרז- רפרנס מלא'!$A$4:$J$568,3,0)</f>
        <v>קלסרים</v>
      </c>
      <c r="D561" s="57" t="str">
        <f>VLOOKUP(A561,'מכרז- רפרנס מלא'!$A$4:$J$568,4,0)</f>
        <v>קלסרים</v>
      </c>
      <c r="E561" s="57" t="str">
        <f>VLOOKUP(A561,'מכרז- רפרנס מלא'!$A$4:$J$568,6,0)</f>
        <v>תיק מעטפה "צמדן" לתיוק בקלסר</v>
      </c>
      <c r="F561" s="57" t="str">
        <f>VLOOKUP(A561,'מכרז- רפרנס מלא'!$A$4:$J$568,7,0)</f>
        <v>תיק פלסטיק עם חורי תיוק, לשונית וסקוטש לסגירה, מתאים ל- 20 דף, גודל  25/35 ס"מ</v>
      </c>
      <c r="G561" s="57">
        <f>VLOOKUP(A561,'מכרז- רפרנס מלא'!$A$4:$J$568,8,0)</f>
        <v>0</v>
      </c>
      <c r="H561" s="57" t="str">
        <f>VLOOKUP(A561,'מכרז- רפרנס מלא'!$A$4:$J$568,9,0)</f>
        <v>יח'</v>
      </c>
      <c r="I561" s="150">
        <f>VLOOKUP(A561,'מכרז- רפרנס מלא'!$A$4:$J$568,5,0)</f>
        <v>3.6363636363636364E-3</v>
      </c>
      <c r="J561" s="297"/>
      <c r="K561" s="243"/>
      <c r="L561" s="244"/>
    </row>
    <row r="562" spans="1:12" ht="28.5" x14ac:dyDescent="0.2">
      <c r="A562" s="236">
        <v>560</v>
      </c>
      <c r="B562" s="95" t="str">
        <f>VLOOKUP(A562,'מכרז- רפרנס מלא'!$A$4:$J$568,2,0)</f>
        <v>תיקים וקלסרים</v>
      </c>
      <c r="C562" s="95" t="str">
        <f>VLOOKUP(A562,'מכרז- רפרנס מלא'!$A$4:$J$568,3,0)</f>
        <v>קלסרים</v>
      </c>
      <c r="D562" s="57" t="str">
        <f>VLOOKUP(A562,'מכרז- רפרנס מלא'!$A$4:$J$568,4,0)</f>
        <v>קלסרים</v>
      </c>
      <c r="E562" s="57" t="str">
        <f>VLOOKUP(A562,'מכרז- רפרנס מלא'!$A$4:$J$568,6,0)</f>
        <v>קלסר קרטון 'IBM' לדפי מחשב</v>
      </c>
      <c r="F562" s="57" t="str">
        <f>VLOOKUP(A562,'מכרז- רפרנס מלא'!$A$4:$J$568,7,0)</f>
        <v>קלסר קרטון 'IBM' לדפי מחשב</v>
      </c>
      <c r="G562" s="57">
        <f>VLOOKUP(A562,'מכרז- רפרנס מלא'!$A$4:$J$568,8,0)</f>
        <v>0</v>
      </c>
      <c r="H562" s="57" t="str">
        <f>VLOOKUP(A562,'מכרז- רפרנס מלא'!$A$4:$J$568,9,0)</f>
        <v>יח'</v>
      </c>
      <c r="I562" s="150">
        <f>VLOOKUP(A562,'מכרז- רפרנס מלא'!$A$4:$J$568,5,0)</f>
        <v>3.6363636363636364E-3</v>
      </c>
      <c r="J562" s="297"/>
      <c r="K562" s="243"/>
      <c r="L562" s="244"/>
    </row>
    <row r="563" spans="1:12" ht="71.25" x14ac:dyDescent="0.2">
      <c r="A563" s="236">
        <v>561</v>
      </c>
      <c r="B563" s="95" t="str">
        <f>VLOOKUP(A563,'מכרז- רפרנס מלא'!$A$4:$J$568,2,0)</f>
        <v>תיקים וקלסרים</v>
      </c>
      <c r="C563" s="95" t="str">
        <f>VLOOKUP(A563,'מכרז- רפרנס מלא'!$A$4:$J$568,3,0)</f>
        <v>קלסרים</v>
      </c>
      <c r="D563" s="57" t="str">
        <f>VLOOKUP(A563,'מכרז- רפרנס מלא'!$A$4:$J$568,4,0)</f>
        <v>קלסרים</v>
      </c>
      <c r="E563" s="57" t="str">
        <f>VLOOKUP(A563,'מכרז- רפרנס מלא'!$A$4:$J$568,6,0)</f>
        <v>תיק טבעות פוליו PO צבעים שונים</v>
      </c>
      <c r="F563" s="57" t="str">
        <f>VLOOKUP(A563,'מכרז- רפרנס מלא'!$A$4:$J$568,7,0)</f>
        <v>תיק טבעות פוליו PO תיק טבעות בצבעים  שונים פלסטי פוליו גב 3 PO , טבעות תיוק מתאים לנייר פוליו וA4  תכולה עד 75 דף מידות 27/35/3 ס"מ
כיס בגב התיק + לשונית</v>
      </c>
      <c r="G563" s="57">
        <f>VLOOKUP(A563,'מכרז- רפרנס מלא'!$A$4:$J$568,8,0)</f>
        <v>0</v>
      </c>
      <c r="H563" s="57" t="str">
        <f>VLOOKUP(A563,'מכרז- רפרנס מלא'!$A$4:$J$568,9,0)</f>
        <v>יח'</v>
      </c>
      <c r="I563" s="150">
        <f>VLOOKUP(A563,'מכרז- רפרנס מלא'!$A$4:$J$568,5,0)</f>
        <v>3.6363636363636364E-3</v>
      </c>
      <c r="J563" s="297"/>
      <c r="K563" s="243"/>
      <c r="L563" s="244"/>
    </row>
    <row r="564" spans="1:12" ht="28.5" x14ac:dyDescent="0.2">
      <c r="A564" s="236">
        <v>562</v>
      </c>
      <c r="B564" s="95" t="str">
        <f>VLOOKUP(A564,'מכרז- רפרנס מלא'!$A$4:$J$568,2,0)</f>
        <v>תיקים וקלסרים</v>
      </c>
      <c r="C564" s="95" t="str">
        <f>VLOOKUP(A564,'מכרז- רפרנס מלא'!$A$4:$J$568,3,0)</f>
        <v>קלסרים</v>
      </c>
      <c r="D564" s="57" t="str">
        <f>VLOOKUP(A564,'מכרז- רפרנס מלא'!$A$4:$J$568,4,0)</f>
        <v>קלסרים</v>
      </c>
      <c r="E564" s="57" t="str">
        <f>VLOOKUP(A564,'מכרז- רפרנס מלא'!$A$4:$J$568,6,0)</f>
        <v>תיק קרטון סגור גב+2.5ברזל+גומי שפיר</v>
      </c>
      <c r="F564" s="57" t="str">
        <f>VLOOKUP(A564,'מכרז- רפרנס מלא'!$A$4:$J$568,7,0)</f>
        <v>תיק קרטון סגור גב+2.5ברזל+גומי שפיר</v>
      </c>
      <c r="G564" s="57">
        <f>VLOOKUP(A564,'מכרז- רפרנס מלא'!$A$4:$J$568,8,0)</f>
        <v>0</v>
      </c>
      <c r="H564" s="57" t="str">
        <f>VLOOKUP(A564,'מכרז- רפרנס מלא'!$A$4:$J$568,9,0)</f>
        <v>יח'</v>
      </c>
      <c r="I564" s="150">
        <f>VLOOKUP(A564,'מכרז- רפרנס מלא'!$A$4:$J$568,5,0)</f>
        <v>3.6363636363636364E-3</v>
      </c>
      <c r="J564" s="297"/>
      <c r="K564" s="243"/>
      <c r="L564" s="244"/>
    </row>
    <row r="565" spans="1:12" ht="28.5" x14ac:dyDescent="0.2">
      <c r="A565" s="236">
        <v>563</v>
      </c>
      <c r="B565" s="95" t="str">
        <f>VLOOKUP(A565,'מכרז- רפרנס מלא'!$A$4:$J$568,2,0)</f>
        <v>תיקים וקלסרים</v>
      </c>
      <c r="C565" s="95" t="str">
        <f>VLOOKUP(A565,'מכרז- רפרנס מלא'!$A$4:$J$568,3,0)</f>
        <v>קלסרים</v>
      </c>
      <c r="D565" s="57" t="str">
        <f>VLOOKUP(A565,'מכרז- רפרנס מלא'!$A$4:$J$568,4,0)</f>
        <v>קלסרים</v>
      </c>
      <c r="E565" s="57" t="str">
        <f>VLOOKUP(A565,'מכרז- רפרנס מלא'!$A$4:$J$568,6,0)</f>
        <v>תיק קרטון סגור גב2.5 עבה+גומי+מחיצה70חו</v>
      </c>
      <c r="F565" s="57" t="str">
        <f>VLOOKUP(A565,'מכרז- רפרנס מלא'!$A$4:$J$568,7,0)</f>
        <v>תיק קרטון סגור גב2.5 עבה+גומי+מחיצה70חו</v>
      </c>
      <c r="G565" s="57">
        <f>VLOOKUP(A565,'מכרז- רפרנס מלא'!$A$4:$J$568,8,0)</f>
        <v>0</v>
      </c>
      <c r="H565" s="57" t="str">
        <f>VLOOKUP(A565,'מכרז- רפרנס מלא'!$A$4:$J$568,9,0)</f>
        <v>יח'</v>
      </c>
      <c r="I565" s="150">
        <f>VLOOKUP(A565,'מכרז- רפרנס מלא'!$A$4:$J$568,5,0)</f>
        <v>3.6363636363636364E-3</v>
      </c>
      <c r="J565" s="297"/>
      <c r="K565" s="243"/>
      <c r="L565" s="244"/>
    </row>
    <row r="566" spans="1:12" ht="28.5" x14ac:dyDescent="0.2">
      <c r="A566" s="236">
        <v>564</v>
      </c>
      <c r="B566" s="95" t="str">
        <f>VLOOKUP(A566,'מכרז- רפרנס מלא'!$A$4:$J$568,2,0)</f>
        <v>תיקים וקלסרים</v>
      </c>
      <c r="C566" s="95" t="str">
        <f>VLOOKUP(A566,'מכרז- רפרנס מלא'!$A$4:$J$568,3,0)</f>
        <v>קלסרים</v>
      </c>
      <c r="D566" s="57" t="str">
        <f>VLOOKUP(A566,'מכרז- רפרנס מלא'!$A$4:$J$568,4,0)</f>
        <v>קלסרים</v>
      </c>
      <c r="E566" s="57" t="str">
        <f>VLOOKUP(A566,'מכרז- רפרנס מלא'!$A$4:$J$568,6,0)</f>
        <v>תיק מנילה עם ברזל 240 גרם יצבעים שונים</v>
      </c>
      <c r="F566" s="57" t="str">
        <f>VLOOKUP(A566,'מכרז- רפרנס מלא'!$A$4:$J$568,7,0)</f>
        <v>תיק מנילה עם ברזל 240 גרם</v>
      </c>
      <c r="G566" s="57">
        <f>VLOOKUP(A566,'מכרז- רפרנס מלא'!$A$4:$J$568,8,0)</f>
        <v>0</v>
      </c>
      <c r="H566" s="57" t="str">
        <f>VLOOKUP(A566,'מכרז- רפרנס מלא'!$A$4:$J$568,9,0)</f>
        <v>יח'</v>
      </c>
      <c r="I566" s="150">
        <f>VLOOKUP(A566,'מכרז- רפרנס מלא'!$A$4:$J$568,5,0)</f>
        <v>3.6363636363636364E-3</v>
      </c>
      <c r="J566" s="297"/>
      <c r="K566" s="243"/>
      <c r="L566" s="244"/>
    </row>
    <row r="567" spans="1:12" ht="30.75" thickBot="1" x14ac:dyDescent="0.25">
      <c r="A567" s="237">
        <v>563</v>
      </c>
      <c r="B567" s="238" t="s">
        <v>81</v>
      </c>
      <c r="C567" s="238" t="s">
        <v>81</v>
      </c>
      <c r="D567" s="238" t="s">
        <v>81</v>
      </c>
      <c r="E567" s="239" t="s">
        <v>1445</v>
      </c>
      <c r="F567" s="239"/>
      <c r="G567" s="239"/>
      <c r="H567" s="238"/>
      <c r="I567" s="240">
        <v>0.05</v>
      </c>
      <c r="J567" s="298"/>
      <c r="K567" s="245"/>
      <c r="L567" s="246"/>
    </row>
    <row r="568" spans="1:12" ht="15" x14ac:dyDescent="0.2">
      <c r="B568" s="63"/>
      <c r="C568" s="63"/>
      <c r="D568" s="61"/>
      <c r="E568" s="61"/>
      <c r="F568" s="61"/>
      <c r="G568" s="61"/>
      <c r="H568" s="61"/>
      <c r="I568" s="61"/>
    </row>
    <row r="569" spans="1:12" ht="15" x14ac:dyDescent="0.2">
      <c r="B569" s="63"/>
      <c r="C569" s="63"/>
      <c r="D569" s="61"/>
      <c r="E569" s="61"/>
      <c r="F569" s="61"/>
      <c r="G569" s="61"/>
      <c r="H569" s="61"/>
      <c r="I569" s="61"/>
    </row>
    <row r="570" spans="1:12" ht="15" x14ac:dyDescent="0.2">
      <c r="B570" s="62"/>
      <c r="C570" s="62"/>
      <c r="D570" s="62"/>
      <c r="E570" s="62"/>
      <c r="F570" s="62"/>
      <c r="G570" s="62"/>
      <c r="H570" s="62"/>
      <c r="I570" s="62"/>
    </row>
    <row r="571" spans="1:12" ht="15" x14ac:dyDescent="0.2">
      <c r="B571" s="62"/>
      <c r="C571" s="62"/>
      <c r="D571" s="62"/>
      <c r="E571" s="62"/>
      <c r="F571" s="62"/>
      <c r="G571" s="62"/>
      <c r="H571" s="62"/>
      <c r="I571" s="62"/>
    </row>
    <row r="572" spans="1:12" ht="15" x14ac:dyDescent="0.2">
      <c r="B572" s="62"/>
      <c r="C572" s="62"/>
      <c r="D572" s="62"/>
      <c r="E572" s="62"/>
      <c r="F572" s="62"/>
      <c r="G572" s="62"/>
      <c r="H572" s="62"/>
      <c r="I572" s="62"/>
    </row>
    <row r="573" spans="1:12" ht="15" x14ac:dyDescent="0.2">
      <c r="B573" s="62"/>
      <c r="C573" s="62"/>
      <c r="D573" s="62"/>
      <c r="E573" s="62"/>
      <c r="F573" s="62"/>
      <c r="G573" s="62"/>
      <c r="H573" s="62"/>
      <c r="I573" s="62"/>
    </row>
    <row r="574" spans="1:12" ht="15" x14ac:dyDescent="0.2">
      <c r="B574" s="62"/>
      <c r="C574" s="62"/>
      <c r="D574" s="62"/>
      <c r="E574" s="62"/>
      <c r="F574" s="62"/>
      <c r="G574" s="62"/>
      <c r="H574" s="62"/>
      <c r="I574" s="62"/>
    </row>
    <row r="575" spans="1:12" x14ac:dyDescent="0.2">
      <c r="B575" s="67"/>
      <c r="C575" s="67"/>
      <c r="D575" s="67"/>
      <c r="E575" s="67"/>
      <c r="F575" s="67"/>
      <c r="G575" s="68"/>
      <c r="H575" s="67"/>
      <c r="I575" s="67"/>
    </row>
    <row r="576" spans="1:12" x14ac:dyDescent="0.2">
      <c r="B576" s="67"/>
      <c r="C576" s="67"/>
      <c r="D576" s="67"/>
      <c r="E576" s="67"/>
      <c r="F576" s="67"/>
      <c r="G576" s="68"/>
      <c r="H576" s="67"/>
      <c r="I576" s="67"/>
    </row>
    <row r="577" spans="2:9" x14ac:dyDescent="0.2">
      <c r="B577" s="67"/>
      <c r="C577" s="67"/>
      <c r="D577" s="67"/>
      <c r="E577" s="67"/>
      <c r="F577" s="67"/>
      <c r="G577" s="68"/>
      <c r="H577" s="67"/>
      <c r="I577" s="67"/>
    </row>
    <row r="578" spans="2:9" x14ac:dyDescent="0.2">
      <c r="B578" s="67"/>
      <c r="C578" s="67"/>
      <c r="D578" s="67"/>
      <c r="E578" s="67"/>
      <c r="F578" s="67"/>
      <c r="G578" s="68"/>
      <c r="H578" s="67"/>
      <c r="I578" s="67"/>
    </row>
    <row r="579" spans="2:9" x14ac:dyDescent="0.2">
      <c r="B579" s="67"/>
      <c r="C579" s="67"/>
      <c r="D579" s="67"/>
      <c r="E579" s="67"/>
      <c r="F579" s="67"/>
      <c r="G579" s="67"/>
      <c r="H579" s="67"/>
      <c r="I579" s="67"/>
    </row>
    <row r="580" spans="2:9" x14ac:dyDescent="0.2">
      <c r="B580" s="67"/>
      <c r="C580" s="67"/>
      <c r="D580" s="67"/>
      <c r="E580" s="67"/>
      <c r="F580" s="67"/>
      <c r="G580" s="67"/>
      <c r="H580" s="67"/>
      <c r="I580" s="67"/>
    </row>
    <row r="581" spans="2:9" x14ac:dyDescent="0.2">
      <c r="B581" s="67"/>
      <c r="C581" s="67"/>
      <c r="D581" s="67"/>
      <c r="E581" s="67"/>
      <c r="F581" s="67"/>
      <c r="G581" s="67"/>
      <c r="H581" s="67"/>
      <c r="I581" s="67"/>
    </row>
    <row r="582" spans="2:9" x14ac:dyDescent="0.2">
      <c r="B582" s="67"/>
      <c r="C582" s="67"/>
      <c r="D582" s="67"/>
      <c r="E582" s="67"/>
      <c r="F582" s="67"/>
      <c r="G582" s="67"/>
      <c r="H582" s="67"/>
      <c r="I582" s="67"/>
    </row>
    <row r="583" spans="2:9" x14ac:dyDescent="0.2">
      <c r="B583" s="67"/>
      <c r="C583" s="67"/>
      <c r="D583" s="67"/>
      <c r="E583" s="67"/>
      <c r="F583" s="67"/>
      <c r="G583" s="67"/>
      <c r="H583" s="67"/>
      <c r="I583" s="67"/>
    </row>
    <row r="584" spans="2:9" x14ac:dyDescent="0.2">
      <c r="B584" s="67"/>
      <c r="C584" s="67"/>
      <c r="D584" s="67"/>
      <c r="E584" s="67"/>
      <c r="F584" s="67"/>
      <c r="G584" s="67"/>
      <c r="H584" s="67"/>
      <c r="I584" s="67"/>
    </row>
    <row r="585" spans="2:9" x14ac:dyDescent="0.2">
      <c r="B585" s="67"/>
      <c r="C585" s="67"/>
      <c r="D585" s="67"/>
      <c r="E585" s="67"/>
      <c r="F585" s="67"/>
      <c r="G585" s="67"/>
      <c r="H585" s="67"/>
      <c r="I585" s="67"/>
    </row>
    <row r="586" spans="2:9" x14ac:dyDescent="0.2">
      <c r="B586" s="67"/>
      <c r="C586" s="67"/>
      <c r="D586" s="67"/>
      <c r="E586" s="67"/>
      <c r="F586" s="67"/>
      <c r="G586" s="67"/>
      <c r="H586" s="67"/>
      <c r="I586" s="67"/>
    </row>
    <row r="587" spans="2:9" x14ac:dyDescent="0.2">
      <c r="B587" s="67"/>
      <c r="C587" s="67"/>
      <c r="D587" s="67"/>
      <c r="E587" s="67"/>
      <c r="F587" s="67"/>
      <c r="G587" s="67"/>
      <c r="H587" s="67"/>
      <c r="I587" s="67"/>
    </row>
    <row r="588" spans="2:9" x14ac:dyDescent="0.2">
      <c r="B588" s="67"/>
      <c r="C588" s="67"/>
      <c r="D588" s="67"/>
      <c r="E588" s="67"/>
      <c r="F588" s="67"/>
      <c r="G588" s="67"/>
      <c r="H588" s="67"/>
      <c r="I588" s="67"/>
    </row>
    <row r="589" spans="2:9" x14ac:dyDescent="0.2">
      <c r="B589" s="67"/>
      <c r="C589" s="67"/>
      <c r="D589" s="67"/>
      <c r="E589" s="67"/>
      <c r="F589" s="67"/>
      <c r="G589" s="67"/>
      <c r="H589" s="67"/>
      <c r="I589" s="67"/>
    </row>
    <row r="590" spans="2:9" x14ac:dyDescent="0.2">
      <c r="B590" s="67"/>
      <c r="C590" s="67"/>
      <c r="D590" s="67"/>
      <c r="E590" s="67"/>
      <c r="F590" s="67"/>
      <c r="G590" s="67"/>
      <c r="H590" s="67"/>
      <c r="I590" s="67"/>
    </row>
    <row r="591" spans="2:9" x14ac:dyDescent="0.2">
      <c r="B591" s="67"/>
      <c r="C591" s="67"/>
      <c r="D591" s="67"/>
      <c r="E591" s="67"/>
      <c r="F591" s="67"/>
      <c r="G591" s="67"/>
      <c r="H591" s="67"/>
      <c r="I591" s="67"/>
    </row>
    <row r="592" spans="2:9" x14ac:dyDescent="0.2">
      <c r="B592" s="67"/>
      <c r="C592" s="67"/>
      <c r="D592" s="67"/>
      <c r="E592" s="67"/>
      <c r="F592" s="67"/>
      <c r="G592" s="67"/>
      <c r="H592" s="67"/>
      <c r="I592" s="67"/>
    </row>
    <row r="593" spans="2:9" x14ac:dyDescent="0.2">
      <c r="B593" s="67"/>
      <c r="C593" s="67"/>
      <c r="D593" s="67"/>
      <c r="E593" s="67"/>
      <c r="F593" s="67"/>
      <c r="G593" s="67"/>
      <c r="H593" s="67"/>
      <c r="I593" s="67"/>
    </row>
    <row r="594" spans="2:9" x14ac:dyDescent="0.2">
      <c r="B594" s="67"/>
      <c r="C594" s="67"/>
      <c r="D594" s="67"/>
      <c r="E594" s="67"/>
      <c r="F594" s="67"/>
      <c r="G594" s="67"/>
      <c r="H594" s="67"/>
      <c r="I594" s="67"/>
    </row>
    <row r="595" spans="2:9" x14ac:dyDescent="0.2">
      <c r="B595" s="67"/>
      <c r="C595" s="67"/>
      <c r="D595" s="67"/>
      <c r="E595" s="67"/>
      <c r="F595" s="67"/>
      <c r="G595" s="67"/>
      <c r="H595" s="67"/>
      <c r="I595" s="67"/>
    </row>
    <row r="596" spans="2:9" x14ac:dyDescent="0.2">
      <c r="B596" s="67"/>
      <c r="C596" s="67"/>
      <c r="D596" s="67"/>
      <c r="E596" s="67"/>
      <c r="F596" s="67"/>
      <c r="G596" s="67"/>
      <c r="H596" s="67"/>
      <c r="I596" s="67"/>
    </row>
    <row r="597" spans="2:9" x14ac:dyDescent="0.2">
      <c r="B597" s="67"/>
      <c r="C597" s="67"/>
      <c r="D597" s="67"/>
      <c r="E597" s="67"/>
      <c r="F597" s="67"/>
      <c r="G597" s="67"/>
      <c r="H597" s="67"/>
      <c r="I597" s="67"/>
    </row>
    <row r="598" spans="2:9" x14ac:dyDescent="0.2">
      <c r="B598" s="67"/>
      <c r="C598" s="67"/>
      <c r="D598" s="67"/>
      <c r="E598" s="67"/>
      <c r="F598" s="67"/>
      <c r="G598" s="67"/>
      <c r="H598" s="67"/>
      <c r="I598" s="67"/>
    </row>
    <row r="599" spans="2:9" x14ac:dyDescent="0.2">
      <c r="B599" s="67"/>
      <c r="C599" s="67"/>
      <c r="D599" s="67"/>
      <c r="E599" s="67"/>
      <c r="F599" s="67"/>
      <c r="G599" s="67"/>
      <c r="H599" s="67"/>
      <c r="I599" s="67"/>
    </row>
    <row r="600" spans="2:9" x14ac:dyDescent="0.2">
      <c r="B600" s="67"/>
      <c r="C600" s="67"/>
      <c r="D600" s="67"/>
      <c r="E600" s="67"/>
      <c r="F600" s="67"/>
      <c r="G600" s="67"/>
      <c r="H600" s="67"/>
      <c r="I600" s="67"/>
    </row>
    <row r="601" spans="2:9" x14ac:dyDescent="0.2">
      <c r="B601" s="67"/>
      <c r="C601" s="67"/>
      <c r="D601" s="67"/>
      <c r="E601" s="67"/>
      <c r="F601" s="67"/>
      <c r="G601" s="67"/>
      <c r="H601" s="67"/>
      <c r="I601" s="67"/>
    </row>
    <row r="602" spans="2:9" x14ac:dyDescent="0.2">
      <c r="B602" s="67"/>
      <c r="C602" s="67"/>
      <c r="D602" s="67"/>
      <c r="E602" s="67"/>
      <c r="F602" s="67"/>
      <c r="G602" s="67"/>
      <c r="H602" s="67"/>
      <c r="I602" s="67"/>
    </row>
    <row r="603" spans="2:9" x14ac:dyDescent="0.2">
      <c r="B603" s="67"/>
      <c r="C603" s="67"/>
      <c r="D603" s="67"/>
      <c r="E603" s="67"/>
      <c r="F603" s="67"/>
      <c r="G603" s="67"/>
      <c r="H603" s="67"/>
      <c r="I603" s="67"/>
    </row>
    <row r="604" spans="2:9" x14ac:dyDescent="0.2">
      <c r="B604" s="67"/>
      <c r="C604" s="67"/>
      <c r="D604" s="67"/>
      <c r="E604" s="67"/>
      <c r="F604" s="67"/>
      <c r="G604" s="67"/>
      <c r="H604" s="67"/>
      <c r="I604" s="67"/>
    </row>
    <row r="605" spans="2:9" x14ac:dyDescent="0.2">
      <c r="B605" s="67"/>
      <c r="C605" s="67"/>
      <c r="D605" s="67"/>
      <c r="E605" s="67"/>
      <c r="F605" s="67"/>
      <c r="G605" s="67"/>
      <c r="H605" s="67"/>
      <c r="I605" s="67"/>
    </row>
    <row r="606" spans="2:9" ht="14.25" customHeight="1" x14ac:dyDescent="0.2">
      <c r="B606" s="67"/>
      <c r="C606" s="67"/>
      <c r="D606" s="67"/>
      <c r="E606" s="67"/>
      <c r="F606" s="67"/>
      <c r="G606" s="67"/>
      <c r="H606" s="67"/>
      <c r="I606" s="67"/>
    </row>
    <row r="607" spans="2:9" x14ac:dyDescent="0.2">
      <c r="E607" s="69"/>
      <c r="G607" s="67"/>
    </row>
    <row r="608" spans="2:9" x14ac:dyDescent="0.2">
      <c r="E608" s="69"/>
      <c r="G608" s="67"/>
    </row>
    <row r="609" spans="2:9" x14ac:dyDescent="0.2">
      <c r="E609" s="69"/>
      <c r="G609" s="67"/>
    </row>
    <row r="610" spans="2:9" ht="14.25" customHeight="1" x14ac:dyDescent="0.2">
      <c r="B610" s="67"/>
      <c r="C610" s="67"/>
      <c r="D610" s="67"/>
      <c r="E610" s="67"/>
      <c r="F610" s="67"/>
      <c r="G610" s="67"/>
      <c r="H610" s="67"/>
      <c r="I610" s="67"/>
    </row>
    <row r="611" spans="2:9" x14ac:dyDescent="0.2">
      <c r="B611" s="67"/>
      <c r="C611" s="67"/>
      <c r="D611" s="67"/>
      <c r="E611" s="67"/>
      <c r="F611" s="67"/>
      <c r="G611" s="67"/>
      <c r="H611" s="67"/>
      <c r="I611" s="67"/>
    </row>
    <row r="612" spans="2:9" x14ac:dyDescent="0.2">
      <c r="B612" s="67"/>
      <c r="C612" s="67"/>
      <c r="D612" s="67"/>
      <c r="E612" s="67"/>
      <c r="F612" s="67"/>
      <c r="G612" s="67"/>
      <c r="H612" s="67"/>
      <c r="I612" s="67"/>
    </row>
    <row r="613" spans="2:9" x14ac:dyDescent="0.2">
      <c r="B613" s="67"/>
      <c r="C613" s="67"/>
      <c r="D613" s="67"/>
      <c r="E613" s="67"/>
      <c r="F613" s="67"/>
      <c r="G613" s="67"/>
      <c r="H613" s="67"/>
      <c r="I613" s="67"/>
    </row>
    <row r="614" spans="2:9" ht="14.25" customHeight="1" x14ac:dyDescent="0.2">
      <c r="B614" s="67"/>
      <c r="C614" s="67"/>
      <c r="D614" s="67"/>
      <c r="E614" s="67"/>
      <c r="F614" s="67"/>
      <c r="G614" s="67"/>
      <c r="H614" s="67"/>
      <c r="I614" s="67"/>
    </row>
    <row r="615" spans="2:9" x14ac:dyDescent="0.2">
      <c r="B615" s="67"/>
      <c r="C615" s="67"/>
      <c r="D615" s="67"/>
      <c r="E615" s="67"/>
      <c r="F615" s="67"/>
      <c r="G615" s="67"/>
      <c r="H615" s="67"/>
      <c r="I615" s="67"/>
    </row>
    <row r="616" spans="2:9" x14ac:dyDescent="0.2">
      <c r="B616" s="67"/>
      <c r="C616" s="67"/>
      <c r="D616" s="67"/>
      <c r="E616" s="67"/>
      <c r="F616" s="67"/>
      <c r="G616" s="67"/>
      <c r="H616" s="67"/>
      <c r="I616" s="67"/>
    </row>
    <row r="617" spans="2:9" x14ac:dyDescent="0.2">
      <c r="B617" s="67"/>
      <c r="C617" s="67"/>
      <c r="D617" s="67"/>
      <c r="E617" s="67"/>
      <c r="F617" s="67"/>
      <c r="G617" s="67"/>
      <c r="H617" s="67"/>
      <c r="I617" s="67"/>
    </row>
    <row r="618" spans="2:9" ht="14.25" customHeight="1" x14ac:dyDescent="0.2">
      <c r="B618" s="67"/>
      <c r="C618" s="67"/>
      <c r="D618" s="67"/>
      <c r="E618" s="67"/>
      <c r="F618" s="67"/>
      <c r="G618" s="67"/>
      <c r="H618" s="67"/>
      <c r="I618" s="67"/>
    </row>
    <row r="619" spans="2:9" x14ac:dyDescent="0.2">
      <c r="B619" s="67"/>
      <c r="C619" s="67"/>
      <c r="D619" s="67"/>
      <c r="E619" s="67"/>
      <c r="F619" s="67"/>
      <c r="G619" s="67"/>
      <c r="H619" s="67"/>
      <c r="I619" s="67"/>
    </row>
    <row r="620" spans="2:9" x14ac:dyDescent="0.2">
      <c r="B620" s="67"/>
      <c r="C620" s="67"/>
      <c r="D620" s="67"/>
      <c r="E620" s="67"/>
      <c r="F620" s="67"/>
      <c r="G620" s="67"/>
      <c r="H620" s="67"/>
      <c r="I620" s="67"/>
    </row>
    <row r="621" spans="2:9" x14ac:dyDescent="0.2">
      <c r="B621" s="67"/>
      <c r="C621" s="67"/>
      <c r="D621" s="67"/>
      <c r="E621" s="67"/>
      <c r="F621" s="67"/>
      <c r="G621" s="67"/>
      <c r="H621" s="67"/>
      <c r="I621" s="67"/>
    </row>
    <row r="622" spans="2:9" ht="14.25" customHeight="1" x14ac:dyDescent="0.2">
      <c r="B622" s="67"/>
      <c r="C622" s="67"/>
      <c r="D622" s="67"/>
      <c r="E622" s="67"/>
      <c r="F622" s="67"/>
      <c r="G622" s="67"/>
      <c r="H622" s="67"/>
      <c r="I622" s="67"/>
    </row>
    <row r="623" spans="2:9" x14ac:dyDescent="0.2">
      <c r="B623" s="67"/>
      <c r="C623" s="67"/>
      <c r="D623" s="67"/>
      <c r="E623" s="67"/>
      <c r="F623" s="67"/>
      <c r="G623" s="67"/>
      <c r="H623" s="67"/>
      <c r="I623" s="67"/>
    </row>
    <row r="624" spans="2:9" x14ac:dyDescent="0.2">
      <c r="B624" s="67"/>
      <c r="C624" s="67"/>
      <c r="D624" s="67"/>
      <c r="E624" s="67"/>
      <c r="F624" s="67"/>
      <c r="G624" s="67"/>
      <c r="H624" s="67"/>
      <c r="I624" s="67"/>
    </row>
    <row r="625" spans="2:9" x14ac:dyDescent="0.2">
      <c r="B625" s="67"/>
      <c r="C625" s="67"/>
      <c r="D625" s="67"/>
      <c r="E625" s="67"/>
      <c r="F625" s="67"/>
      <c r="G625" s="67"/>
      <c r="H625" s="67"/>
      <c r="I625" s="67"/>
    </row>
    <row r="626" spans="2:9" x14ac:dyDescent="0.2">
      <c r="B626" s="67"/>
      <c r="C626" s="67"/>
      <c r="D626" s="67"/>
      <c r="E626" s="67"/>
      <c r="F626" s="67"/>
      <c r="G626" s="67"/>
      <c r="H626" s="67"/>
      <c r="I626" s="67"/>
    </row>
    <row r="627" spans="2:9" x14ac:dyDescent="0.2">
      <c r="B627" s="67"/>
      <c r="C627" s="67"/>
      <c r="D627" s="67"/>
      <c r="E627" s="67"/>
      <c r="F627" s="67"/>
      <c r="G627" s="67"/>
      <c r="H627" s="67"/>
      <c r="I627" s="67"/>
    </row>
    <row r="628" spans="2:9" s="36" customFormat="1" x14ac:dyDescent="0.2">
      <c r="B628" s="67"/>
      <c r="C628" s="67"/>
      <c r="D628" s="67"/>
      <c r="E628" s="67"/>
      <c r="F628" s="67"/>
      <c r="G628" s="67"/>
      <c r="H628" s="67"/>
      <c r="I628" s="67"/>
    </row>
    <row r="629" spans="2:9" x14ac:dyDescent="0.2">
      <c r="B629" s="67"/>
      <c r="C629" s="67"/>
      <c r="D629" s="67"/>
      <c r="E629" s="67"/>
      <c r="F629" s="67"/>
      <c r="G629" s="67"/>
      <c r="H629" s="67"/>
      <c r="I629" s="67"/>
    </row>
    <row r="630" spans="2:9" x14ac:dyDescent="0.2">
      <c r="B630" s="67"/>
      <c r="C630" s="67"/>
      <c r="D630" s="67"/>
      <c r="E630" s="67"/>
      <c r="F630" s="67"/>
      <c r="G630" s="67"/>
      <c r="H630" s="67"/>
      <c r="I630" s="67"/>
    </row>
    <row r="631" spans="2:9" x14ac:dyDescent="0.2">
      <c r="B631" s="67"/>
      <c r="C631" s="67"/>
      <c r="D631" s="67"/>
      <c r="E631" s="67"/>
      <c r="F631" s="67"/>
      <c r="G631" s="68"/>
      <c r="H631" s="67"/>
      <c r="I631" s="67"/>
    </row>
    <row r="632" spans="2:9" ht="14.25" customHeight="1" x14ac:dyDescent="0.2">
      <c r="B632" s="67"/>
      <c r="C632" s="67"/>
      <c r="D632" s="67"/>
      <c r="E632" s="67"/>
      <c r="F632" s="67"/>
      <c r="G632" s="68"/>
      <c r="H632" s="67"/>
      <c r="I632" s="67"/>
    </row>
    <row r="633" spans="2:9" x14ac:dyDescent="0.2">
      <c r="B633" s="67"/>
      <c r="C633" s="67"/>
      <c r="D633" s="67"/>
      <c r="E633" s="67"/>
      <c r="F633" s="67"/>
      <c r="G633" s="68"/>
      <c r="H633" s="67"/>
      <c r="I633" s="67"/>
    </row>
    <row r="634" spans="2:9" x14ac:dyDescent="0.2">
      <c r="B634" s="67"/>
      <c r="C634" s="67"/>
      <c r="D634" s="67"/>
      <c r="E634" s="67"/>
      <c r="F634" s="67"/>
      <c r="G634" s="68"/>
      <c r="H634" s="67"/>
      <c r="I634" s="67"/>
    </row>
    <row r="635" spans="2:9" x14ac:dyDescent="0.2">
      <c r="B635" s="67"/>
      <c r="C635" s="67"/>
      <c r="D635" s="67"/>
      <c r="E635" s="67"/>
      <c r="F635" s="67"/>
      <c r="G635" s="68"/>
      <c r="H635" s="67"/>
      <c r="I635" s="67"/>
    </row>
    <row r="636" spans="2:9" x14ac:dyDescent="0.2">
      <c r="B636" s="67"/>
      <c r="C636" s="67"/>
      <c r="D636" s="67"/>
      <c r="E636" s="67"/>
      <c r="F636" s="67"/>
      <c r="G636" s="67"/>
      <c r="H636" s="67"/>
      <c r="I636" s="67"/>
    </row>
    <row r="637" spans="2:9" x14ac:dyDescent="0.2">
      <c r="B637" s="67"/>
      <c r="C637" s="67"/>
      <c r="D637" s="67"/>
      <c r="E637" s="67"/>
      <c r="F637" s="67"/>
      <c r="G637" s="67"/>
      <c r="H637" s="67"/>
      <c r="I637" s="67"/>
    </row>
    <row r="638" spans="2:9" x14ac:dyDescent="0.2">
      <c r="B638" s="67"/>
      <c r="C638" s="67"/>
      <c r="D638" s="67"/>
      <c r="E638" s="67"/>
      <c r="F638" s="67"/>
      <c r="G638" s="67"/>
      <c r="H638" s="67"/>
      <c r="I638" s="67"/>
    </row>
    <row r="639" spans="2:9" x14ac:dyDescent="0.2">
      <c r="B639" s="67"/>
      <c r="C639" s="67"/>
      <c r="D639" s="67"/>
      <c r="E639" s="67"/>
      <c r="F639" s="67"/>
      <c r="G639" s="67"/>
      <c r="H639" s="67"/>
      <c r="I639" s="67"/>
    </row>
    <row r="640" spans="2:9" x14ac:dyDescent="0.2">
      <c r="B640" s="67"/>
      <c r="C640" s="67"/>
      <c r="D640" s="67"/>
      <c r="E640" s="67"/>
      <c r="F640" s="67"/>
      <c r="G640" s="67"/>
      <c r="H640" s="67"/>
      <c r="I640" s="67"/>
    </row>
    <row r="641" spans="2:9" x14ac:dyDescent="0.2">
      <c r="B641" s="67"/>
      <c r="C641" s="67"/>
      <c r="D641" s="67"/>
      <c r="E641" s="67"/>
      <c r="F641" s="67"/>
      <c r="G641" s="67"/>
      <c r="H641" s="67"/>
      <c r="I641" s="67"/>
    </row>
    <row r="642" spans="2:9" x14ac:dyDescent="0.2">
      <c r="B642" s="67"/>
      <c r="C642" s="67"/>
      <c r="D642" s="67"/>
      <c r="E642" s="67"/>
      <c r="F642" s="67"/>
      <c r="G642" s="67"/>
      <c r="H642" s="67"/>
      <c r="I642" s="67"/>
    </row>
    <row r="643" spans="2:9" x14ac:dyDescent="0.2">
      <c r="B643" s="67"/>
      <c r="C643" s="67"/>
      <c r="D643" s="67"/>
      <c r="E643" s="67"/>
      <c r="F643" s="67"/>
      <c r="G643" s="68"/>
      <c r="H643" s="67"/>
      <c r="I643" s="67"/>
    </row>
    <row r="644" spans="2:9" x14ac:dyDescent="0.2">
      <c r="B644" s="67"/>
      <c r="C644" s="67"/>
      <c r="D644" s="67"/>
      <c r="E644" s="67"/>
      <c r="F644" s="67"/>
      <c r="G644" s="68"/>
      <c r="H644" s="67"/>
      <c r="I644" s="67"/>
    </row>
    <row r="645" spans="2:9" x14ac:dyDescent="0.2">
      <c r="B645" s="67"/>
      <c r="C645" s="67"/>
      <c r="D645" s="67"/>
      <c r="E645" s="67"/>
      <c r="F645" s="67"/>
      <c r="G645" s="68"/>
      <c r="H645" s="67"/>
      <c r="I645" s="67"/>
    </row>
    <row r="646" spans="2:9" x14ac:dyDescent="0.2">
      <c r="B646" s="67"/>
      <c r="C646" s="67"/>
      <c r="D646" s="67"/>
      <c r="E646" s="67"/>
      <c r="F646" s="67"/>
      <c r="G646" s="68"/>
      <c r="H646" s="67"/>
      <c r="I646" s="67"/>
    </row>
    <row r="647" spans="2:9" x14ac:dyDescent="0.2">
      <c r="B647" s="67"/>
      <c r="C647" s="67"/>
      <c r="D647" s="67"/>
      <c r="E647" s="67"/>
      <c r="F647" s="67"/>
      <c r="G647" s="67"/>
      <c r="H647" s="67"/>
      <c r="I647" s="67"/>
    </row>
    <row r="648" spans="2:9" x14ac:dyDescent="0.2">
      <c r="B648" s="67"/>
      <c r="C648" s="67"/>
      <c r="D648" s="67"/>
      <c r="E648" s="67"/>
      <c r="F648" s="67"/>
      <c r="G648" s="67"/>
      <c r="H648" s="67"/>
      <c r="I648" s="67"/>
    </row>
    <row r="649" spans="2:9" x14ac:dyDescent="0.2">
      <c r="B649" s="67"/>
      <c r="C649" s="67"/>
      <c r="D649" s="67"/>
      <c r="E649" s="67"/>
      <c r="F649" s="67"/>
      <c r="G649" s="67"/>
      <c r="H649" s="67"/>
      <c r="I649" s="67"/>
    </row>
    <row r="650" spans="2:9" x14ac:dyDescent="0.2">
      <c r="B650" s="67"/>
      <c r="C650" s="67"/>
      <c r="D650" s="67"/>
      <c r="E650" s="67"/>
      <c r="F650" s="67"/>
      <c r="G650" s="67"/>
      <c r="H650" s="67"/>
      <c r="I650" s="67"/>
    </row>
    <row r="651" spans="2:9" x14ac:dyDescent="0.2">
      <c r="B651" s="67"/>
      <c r="C651" s="67"/>
      <c r="D651" s="67"/>
      <c r="E651" s="67"/>
      <c r="F651" s="67"/>
      <c r="G651" s="67"/>
      <c r="H651" s="67"/>
      <c r="I651" s="67"/>
    </row>
    <row r="652" spans="2:9" x14ac:dyDescent="0.2">
      <c r="B652" s="67"/>
      <c r="C652" s="67"/>
      <c r="D652" s="67"/>
      <c r="E652" s="67"/>
      <c r="F652" s="67"/>
      <c r="G652" s="67"/>
      <c r="H652" s="67"/>
      <c r="I652" s="67"/>
    </row>
    <row r="653" spans="2:9" x14ac:dyDescent="0.2">
      <c r="B653" s="67"/>
      <c r="C653" s="67"/>
      <c r="D653" s="67"/>
      <c r="E653" s="67"/>
      <c r="F653" s="67"/>
      <c r="G653" s="67"/>
      <c r="H653" s="67"/>
      <c r="I653" s="67"/>
    </row>
    <row r="654" spans="2:9" x14ac:dyDescent="0.2">
      <c r="B654" s="67"/>
      <c r="C654" s="67"/>
      <c r="D654" s="67"/>
      <c r="E654" s="67"/>
      <c r="F654" s="67"/>
      <c r="G654" s="67"/>
      <c r="H654" s="67"/>
      <c r="I654" s="67"/>
    </row>
    <row r="655" spans="2:9" x14ac:dyDescent="0.2">
      <c r="B655" s="67"/>
      <c r="C655" s="67"/>
      <c r="D655" s="67"/>
      <c r="E655" s="67"/>
      <c r="F655" s="67"/>
      <c r="G655" s="67"/>
      <c r="H655" s="67"/>
      <c r="I655" s="67"/>
    </row>
    <row r="656" spans="2:9" x14ac:dyDescent="0.2">
      <c r="B656" s="67"/>
      <c r="C656" s="67"/>
      <c r="D656" s="67"/>
      <c r="E656" s="67"/>
      <c r="F656" s="67"/>
      <c r="G656" s="67"/>
      <c r="H656" s="67"/>
      <c r="I656" s="67"/>
    </row>
    <row r="657" spans="2:9" x14ac:dyDescent="0.2">
      <c r="B657" s="67"/>
      <c r="C657" s="67"/>
      <c r="D657" s="67"/>
      <c r="E657" s="67"/>
      <c r="F657" s="67"/>
      <c r="G657" s="67"/>
      <c r="H657" s="67"/>
      <c r="I657" s="67"/>
    </row>
    <row r="658" spans="2:9" x14ac:dyDescent="0.2">
      <c r="B658" s="67"/>
      <c r="C658" s="67"/>
      <c r="D658" s="67"/>
      <c r="E658" s="67"/>
      <c r="F658" s="67"/>
      <c r="G658" s="67"/>
      <c r="H658" s="67"/>
      <c r="I658" s="67"/>
    </row>
    <row r="659" spans="2:9" x14ac:dyDescent="0.2">
      <c r="B659" s="67"/>
      <c r="C659" s="67"/>
      <c r="D659" s="67"/>
      <c r="E659" s="67"/>
      <c r="F659" s="67"/>
      <c r="G659" s="67"/>
      <c r="H659" s="67"/>
      <c r="I659" s="67"/>
    </row>
    <row r="660" spans="2:9" x14ac:dyDescent="0.2">
      <c r="B660" s="67"/>
      <c r="C660" s="67"/>
      <c r="D660" s="67"/>
      <c r="E660" s="67"/>
      <c r="F660" s="67"/>
      <c r="G660" s="67"/>
      <c r="H660" s="67"/>
      <c r="I660" s="67"/>
    </row>
    <row r="661" spans="2:9" x14ac:dyDescent="0.2">
      <c r="B661" s="67"/>
      <c r="C661" s="67"/>
      <c r="D661" s="67"/>
      <c r="E661" s="67"/>
      <c r="F661" s="67"/>
      <c r="G661" s="67"/>
      <c r="H661" s="67"/>
      <c r="I661" s="67"/>
    </row>
    <row r="662" spans="2:9" x14ac:dyDescent="0.2">
      <c r="B662" s="67"/>
      <c r="C662" s="67"/>
      <c r="D662" s="67"/>
      <c r="E662" s="67"/>
      <c r="F662" s="67"/>
      <c r="G662" s="67"/>
      <c r="H662" s="67"/>
      <c r="I662" s="67"/>
    </row>
    <row r="663" spans="2:9" x14ac:dyDescent="0.2">
      <c r="B663" s="67"/>
      <c r="C663" s="67"/>
      <c r="D663" s="67"/>
      <c r="E663" s="67"/>
      <c r="F663" s="67"/>
      <c r="G663" s="67"/>
      <c r="H663" s="67"/>
      <c r="I663" s="67"/>
    </row>
    <row r="664" spans="2:9" x14ac:dyDescent="0.2">
      <c r="B664" s="67"/>
      <c r="C664" s="67"/>
      <c r="D664" s="67"/>
      <c r="E664" s="67"/>
      <c r="F664" s="67"/>
      <c r="G664" s="67"/>
      <c r="H664" s="67"/>
      <c r="I664" s="67"/>
    </row>
    <row r="665" spans="2:9" x14ac:dyDescent="0.2">
      <c r="B665" s="67"/>
      <c r="C665" s="67"/>
      <c r="D665" s="67"/>
      <c r="E665" s="67"/>
      <c r="F665" s="67"/>
      <c r="G665" s="67"/>
      <c r="H665" s="67"/>
      <c r="I665" s="67"/>
    </row>
    <row r="666" spans="2:9" x14ac:dyDescent="0.2">
      <c r="B666" s="67"/>
      <c r="C666" s="67"/>
      <c r="D666" s="67"/>
      <c r="E666" s="67"/>
      <c r="F666" s="67"/>
      <c r="G666" s="67"/>
      <c r="H666" s="67"/>
      <c r="I666" s="67"/>
    </row>
    <row r="667" spans="2:9" x14ac:dyDescent="0.2">
      <c r="B667" s="67"/>
      <c r="C667" s="67"/>
      <c r="D667" s="67"/>
      <c r="E667" s="67"/>
      <c r="F667" s="67"/>
      <c r="G667" s="67"/>
      <c r="H667" s="67"/>
      <c r="I667" s="67"/>
    </row>
    <row r="668" spans="2:9" x14ac:dyDescent="0.2">
      <c r="B668" s="67"/>
      <c r="C668" s="67"/>
      <c r="D668" s="67"/>
      <c r="E668" s="67"/>
      <c r="F668" s="67"/>
      <c r="G668" s="67"/>
      <c r="H668" s="67"/>
      <c r="I668" s="67"/>
    </row>
    <row r="669" spans="2:9" x14ac:dyDescent="0.2">
      <c r="B669" s="67"/>
      <c r="C669" s="67"/>
      <c r="D669" s="67"/>
      <c r="E669" s="67"/>
      <c r="F669" s="67"/>
      <c r="G669" s="67"/>
      <c r="H669" s="67"/>
      <c r="I669" s="67"/>
    </row>
    <row r="670" spans="2:9" x14ac:dyDescent="0.2">
      <c r="B670" s="67"/>
      <c r="C670" s="67"/>
      <c r="D670" s="67"/>
      <c r="E670" s="67"/>
      <c r="F670" s="67"/>
      <c r="G670" s="67"/>
      <c r="H670" s="67"/>
      <c r="I670" s="67"/>
    </row>
    <row r="671" spans="2:9" x14ac:dyDescent="0.2">
      <c r="B671" s="67"/>
      <c r="C671" s="67"/>
      <c r="D671" s="67"/>
      <c r="E671" s="67"/>
      <c r="F671" s="67"/>
      <c r="G671" s="67"/>
      <c r="H671" s="67"/>
      <c r="I671" s="67"/>
    </row>
    <row r="672" spans="2:9" x14ac:dyDescent="0.2">
      <c r="B672" s="67"/>
      <c r="C672" s="67"/>
      <c r="D672" s="67"/>
      <c r="E672" s="67"/>
      <c r="F672" s="67"/>
      <c r="G672" s="67"/>
      <c r="H672" s="67"/>
      <c r="I672" s="67"/>
    </row>
    <row r="673" spans="2:9" x14ac:dyDescent="0.2">
      <c r="B673" s="67"/>
      <c r="C673" s="67"/>
      <c r="D673" s="67"/>
      <c r="E673" s="67"/>
      <c r="F673" s="67"/>
      <c r="G673" s="67"/>
      <c r="H673" s="67"/>
      <c r="I673" s="67"/>
    </row>
    <row r="674" spans="2:9" x14ac:dyDescent="0.2">
      <c r="B674" s="67"/>
      <c r="C674" s="67"/>
      <c r="D674" s="67"/>
      <c r="E674" s="67"/>
      <c r="F674" s="67"/>
      <c r="G674" s="67"/>
      <c r="H674" s="67"/>
      <c r="I674" s="67"/>
    </row>
    <row r="675" spans="2:9" x14ac:dyDescent="0.2">
      <c r="B675" s="67"/>
      <c r="C675" s="67"/>
      <c r="D675" s="67"/>
      <c r="E675" s="67"/>
      <c r="F675" s="67"/>
      <c r="G675" s="67"/>
      <c r="H675" s="67"/>
      <c r="I675" s="67"/>
    </row>
    <row r="676" spans="2:9" x14ac:dyDescent="0.2">
      <c r="B676" s="67"/>
      <c r="C676" s="67"/>
      <c r="D676" s="67"/>
      <c r="E676" s="67"/>
      <c r="F676" s="67"/>
      <c r="G676" s="67"/>
      <c r="H676" s="67"/>
      <c r="I676" s="67"/>
    </row>
    <row r="677" spans="2:9" x14ac:dyDescent="0.2">
      <c r="B677" s="67"/>
      <c r="C677" s="67"/>
      <c r="D677" s="67"/>
      <c r="E677" s="67"/>
      <c r="F677" s="67"/>
      <c r="G677" s="67"/>
      <c r="H677" s="67"/>
      <c r="I677" s="67"/>
    </row>
    <row r="678" spans="2:9" x14ac:dyDescent="0.2">
      <c r="B678" s="67"/>
      <c r="C678" s="67"/>
      <c r="D678" s="67"/>
      <c r="E678" s="67"/>
      <c r="F678" s="67"/>
      <c r="G678" s="67"/>
      <c r="H678" s="67"/>
      <c r="I678" s="67"/>
    </row>
    <row r="679" spans="2:9" x14ac:dyDescent="0.2">
      <c r="B679" s="67"/>
      <c r="C679" s="67"/>
      <c r="D679" s="67"/>
      <c r="E679" s="67"/>
      <c r="F679" s="67"/>
      <c r="G679" s="67"/>
      <c r="H679" s="67"/>
      <c r="I679" s="67"/>
    </row>
    <row r="680" spans="2:9" x14ac:dyDescent="0.2">
      <c r="B680" s="67"/>
      <c r="C680" s="67"/>
      <c r="D680" s="67"/>
      <c r="E680" s="67"/>
      <c r="F680" s="67"/>
      <c r="G680" s="67"/>
      <c r="H680" s="67"/>
      <c r="I680" s="67"/>
    </row>
    <row r="681" spans="2:9" x14ac:dyDescent="0.2">
      <c r="B681" s="67"/>
      <c r="C681" s="67"/>
      <c r="D681" s="67"/>
      <c r="E681" s="67"/>
      <c r="F681" s="67"/>
      <c r="G681" s="67"/>
      <c r="H681" s="67"/>
      <c r="I681" s="67"/>
    </row>
    <row r="682" spans="2:9" x14ac:dyDescent="0.2">
      <c r="B682" s="67"/>
      <c r="C682" s="67"/>
      <c r="D682" s="67"/>
      <c r="E682" s="67"/>
      <c r="F682" s="67"/>
      <c r="G682" s="67"/>
      <c r="H682" s="67"/>
      <c r="I682" s="67"/>
    </row>
    <row r="683" spans="2:9" x14ac:dyDescent="0.2">
      <c r="B683" s="67"/>
      <c r="C683" s="67"/>
      <c r="D683" s="67"/>
      <c r="E683" s="67"/>
      <c r="F683" s="67"/>
      <c r="G683" s="67"/>
      <c r="H683" s="67"/>
      <c r="I683" s="67"/>
    </row>
    <row r="684" spans="2:9" x14ac:dyDescent="0.2">
      <c r="B684" s="67"/>
      <c r="C684" s="67"/>
      <c r="D684" s="67"/>
      <c r="E684" s="67"/>
      <c r="F684" s="67"/>
      <c r="G684" s="67"/>
      <c r="H684" s="67"/>
      <c r="I684" s="67"/>
    </row>
    <row r="685" spans="2:9" x14ac:dyDescent="0.2">
      <c r="B685" s="67"/>
      <c r="C685" s="67"/>
      <c r="D685" s="67"/>
      <c r="E685" s="67"/>
      <c r="F685" s="67"/>
      <c r="G685" s="67"/>
      <c r="H685" s="67"/>
      <c r="I685" s="67"/>
    </row>
    <row r="686" spans="2:9" x14ac:dyDescent="0.2">
      <c r="B686" s="67"/>
      <c r="C686" s="67"/>
      <c r="D686" s="67"/>
      <c r="E686" s="67"/>
      <c r="F686" s="67"/>
      <c r="G686" s="67"/>
      <c r="H686" s="67"/>
      <c r="I686" s="67"/>
    </row>
    <row r="687" spans="2:9" x14ac:dyDescent="0.2">
      <c r="B687" s="67"/>
      <c r="C687" s="67"/>
      <c r="D687" s="67"/>
      <c r="E687" s="67"/>
      <c r="F687" s="67"/>
      <c r="G687" s="67"/>
      <c r="H687" s="67"/>
      <c r="I687" s="67"/>
    </row>
    <row r="688" spans="2:9" x14ac:dyDescent="0.2">
      <c r="B688" s="67"/>
      <c r="C688" s="67"/>
      <c r="D688" s="67"/>
      <c r="E688" s="67"/>
      <c r="F688" s="67"/>
      <c r="G688" s="67"/>
      <c r="H688" s="67"/>
      <c r="I688" s="67"/>
    </row>
    <row r="689" spans="2:9" x14ac:dyDescent="0.2">
      <c r="B689" s="67"/>
      <c r="C689" s="67"/>
      <c r="D689" s="67"/>
      <c r="E689" s="67"/>
      <c r="F689" s="67"/>
      <c r="G689" s="67"/>
      <c r="H689" s="67"/>
      <c r="I689" s="67"/>
    </row>
    <row r="690" spans="2:9" ht="14.25" customHeight="1" x14ac:dyDescent="0.2">
      <c r="B690" s="67"/>
      <c r="C690" s="67"/>
      <c r="D690" s="67"/>
      <c r="E690" s="67"/>
      <c r="F690" s="67"/>
      <c r="G690" s="67"/>
      <c r="H690" s="67"/>
      <c r="I690" s="67"/>
    </row>
    <row r="691" spans="2:9" x14ac:dyDescent="0.2">
      <c r="B691" s="67"/>
      <c r="C691" s="67"/>
      <c r="D691" s="67"/>
      <c r="E691" s="67"/>
      <c r="F691" s="67"/>
      <c r="G691" s="67"/>
      <c r="H691" s="67"/>
      <c r="I691" s="67"/>
    </row>
    <row r="692" spans="2:9" x14ac:dyDescent="0.2">
      <c r="B692" s="67"/>
      <c r="C692" s="67"/>
      <c r="D692" s="67"/>
      <c r="E692" s="67"/>
      <c r="F692" s="67"/>
      <c r="G692" s="67"/>
      <c r="H692" s="67"/>
      <c r="I692" s="67"/>
    </row>
    <row r="693" spans="2:9" x14ac:dyDescent="0.2">
      <c r="B693" s="67"/>
      <c r="C693" s="67"/>
      <c r="D693" s="67"/>
      <c r="E693" s="67"/>
      <c r="F693" s="67"/>
      <c r="G693" s="67"/>
      <c r="H693" s="67"/>
      <c r="I693" s="67"/>
    </row>
    <row r="694" spans="2:9" x14ac:dyDescent="0.2">
      <c r="B694" s="67"/>
      <c r="C694" s="67"/>
      <c r="D694" s="67"/>
      <c r="E694" s="67"/>
      <c r="F694" s="67"/>
      <c r="G694" s="67"/>
      <c r="H694" s="67"/>
      <c r="I694" s="67"/>
    </row>
    <row r="695" spans="2:9" x14ac:dyDescent="0.2">
      <c r="B695" s="67"/>
      <c r="C695" s="67"/>
      <c r="D695" s="67"/>
      <c r="E695" s="67"/>
      <c r="F695" s="67"/>
      <c r="G695" s="67"/>
      <c r="H695" s="67"/>
      <c r="I695" s="67"/>
    </row>
    <row r="696" spans="2:9" x14ac:dyDescent="0.2">
      <c r="B696" s="67"/>
      <c r="C696" s="67"/>
      <c r="D696" s="67"/>
      <c r="E696" s="67"/>
      <c r="F696" s="67"/>
      <c r="G696" s="67"/>
      <c r="H696" s="67"/>
      <c r="I696" s="67"/>
    </row>
    <row r="697" spans="2:9" x14ac:dyDescent="0.2">
      <c r="B697" s="67"/>
      <c r="C697" s="67"/>
      <c r="D697" s="67"/>
      <c r="E697" s="67"/>
      <c r="F697" s="67"/>
      <c r="G697" s="67"/>
      <c r="H697" s="67"/>
      <c r="I697" s="67"/>
    </row>
    <row r="698" spans="2:9" x14ac:dyDescent="0.2">
      <c r="B698" s="67"/>
      <c r="C698" s="67"/>
      <c r="D698" s="67"/>
      <c r="E698" s="67"/>
      <c r="F698" s="67"/>
      <c r="G698" s="67"/>
      <c r="H698" s="67"/>
      <c r="I698" s="67"/>
    </row>
    <row r="699" spans="2:9" x14ac:dyDescent="0.2">
      <c r="B699" s="67"/>
      <c r="C699" s="67"/>
      <c r="D699" s="67"/>
      <c r="E699" s="67"/>
      <c r="F699" s="67"/>
      <c r="G699" s="67"/>
      <c r="H699" s="67"/>
      <c r="I699" s="67"/>
    </row>
    <row r="700" spans="2:9" x14ac:dyDescent="0.2">
      <c r="B700" s="67"/>
      <c r="C700" s="67"/>
      <c r="D700" s="67"/>
      <c r="E700" s="67"/>
      <c r="F700" s="67"/>
      <c r="G700" s="67"/>
      <c r="H700" s="67"/>
      <c r="I700" s="67"/>
    </row>
    <row r="701" spans="2:9" x14ac:dyDescent="0.2">
      <c r="B701" s="67"/>
      <c r="C701" s="67"/>
      <c r="D701" s="67"/>
      <c r="E701" s="67"/>
      <c r="F701" s="67"/>
      <c r="G701" s="67"/>
      <c r="H701" s="67"/>
      <c r="I701" s="67"/>
    </row>
    <row r="702" spans="2:9" x14ac:dyDescent="0.2">
      <c r="B702" s="67"/>
      <c r="C702" s="67"/>
      <c r="D702" s="67"/>
      <c r="E702" s="67"/>
      <c r="F702" s="67"/>
      <c r="G702" s="67"/>
      <c r="H702" s="67"/>
      <c r="I702" s="67"/>
    </row>
    <row r="703" spans="2:9" x14ac:dyDescent="0.2">
      <c r="B703" s="67"/>
      <c r="C703" s="67"/>
      <c r="D703" s="67"/>
      <c r="E703" s="67"/>
      <c r="F703" s="67"/>
      <c r="G703" s="67"/>
      <c r="H703" s="67"/>
      <c r="I703" s="67"/>
    </row>
    <row r="704" spans="2:9" x14ac:dyDescent="0.2">
      <c r="B704" s="67"/>
      <c r="C704" s="67"/>
      <c r="D704" s="67"/>
      <c r="E704" s="67"/>
      <c r="F704" s="67"/>
      <c r="G704" s="67"/>
      <c r="H704" s="67"/>
      <c r="I704" s="67"/>
    </row>
    <row r="705" spans="2:9" x14ac:dyDescent="0.2">
      <c r="B705" s="67"/>
      <c r="C705" s="67"/>
      <c r="D705" s="67"/>
      <c r="E705" s="67"/>
      <c r="F705" s="67"/>
      <c r="G705" s="67"/>
      <c r="H705" s="67"/>
      <c r="I705" s="67"/>
    </row>
    <row r="706" spans="2:9" x14ac:dyDescent="0.2">
      <c r="B706" s="67"/>
      <c r="C706" s="67"/>
      <c r="D706" s="67"/>
      <c r="E706" s="67"/>
      <c r="F706" s="67"/>
      <c r="G706" s="67"/>
      <c r="H706" s="67"/>
      <c r="I706" s="67"/>
    </row>
    <row r="707" spans="2:9" x14ac:dyDescent="0.2">
      <c r="B707" s="67"/>
      <c r="C707" s="67"/>
      <c r="D707" s="67"/>
      <c r="E707" s="67"/>
      <c r="F707" s="67"/>
      <c r="G707" s="67"/>
      <c r="H707" s="67"/>
      <c r="I707" s="67"/>
    </row>
    <row r="708" spans="2:9" x14ac:dyDescent="0.2">
      <c r="B708" s="67"/>
      <c r="C708" s="67"/>
      <c r="D708" s="67"/>
      <c r="E708" s="67"/>
      <c r="F708" s="67"/>
      <c r="G708" s="67"/>
      <c r="H708" s="67"/>
      <c r="I708" s="67"/>
    </row>
    <row r="709" spans="2:9" x14ac:dyDescent="0.2">
      <c r="B709" s="67"/>
      <c r="C709" s="67"/>
      <c r="D709" s="67"/>
      <c r="E709" s="67"/>
      <c r="F709" s="67"/>
      <c r="G709" s="67"/>
      <c r="H709" s="67"/>
      <c r="I709" s="67"/>
    </row>
    <row r="710" spans="2:9" x14ac:dyDescent="0.2">
      <c r="B710" s="67"/>
      <c r="C710" s="67"/>
      <c r="D710" s="67"/>
      <c r="E710" s="67"/>
      <c r="F710" s="67"/>
      <c r="G710" s="67"/>
      <c r="H710" s="67"/>
      <c r="I710" s="67"/>
    </row>
    <row r="711" spans="2:9" x14ac:dyDescent="0.2">
      <c r="B711" s="67"/>
      <c r="C711" s="67"/>
      <c r="D711" s="67"/>
      <c r="E711" s="67"/>
      <c r="F711" s="67"/>
      <c r="G711" s="67"/>
      <c r="H711" s="67"/>
      <c r="I711" s="67"/>
    </row>
    <row r="712" spans="2:9" x14ac:dyDescent="0.2">
      <c r="B712" s="67"/>
      <c r="C712" s="67"/>
      <c r="D712" s="67"/>
      <c r="E712" s="67"/>
      <c r="F712" s="67"/>
      <c r="G712" s="67"/>
      <c r="H712" s="67"/>
      <c r="I712" s="67"/>
    </row>
    <row r="713" spans="2:9" x14ac:dyDescent="0.2">
      <c r="B713" s="67"/>
      <c r="C713" s="67"/>
      <c r="D713" s="67"/>
      <c r="E713" s="67"/>
      <c r="F713" s="67"/>
      <c r="G713" s="67"/>
      <c r="H713" s="67"/>
      <c r="I713" s="67"/>
    </row>
    <row r="714" spans="2:9" x14ac:dyDescent="0.2">
      <c r="B714" s="67"/>
      <c r="C714" s="67"/>
      <c r="D714" s="67"/>
      <c r="E714" s="67"/>
      <c r="F714" s="67"/>
      <c r="G714" s="67"/>
      <c r="H714" s="67"/>
      <c r="I714" s="67"/>
    </row>
    <row r="715" spans="2:9" ht="14.25" customHeight="1" x14ac:dyDescent="0.2">
      <c r="B715" s="67"/>
      <c r="C715" s="67"/>
      <c r="D715" s="67"/>
      <c r="E715" s="67"/>
      <c r="F715" s="67"/>
      <c r="G715" s="67"/>
      <c r="H715" s="67"/>
      <c r="I715" s="67"/>
    </row>
    <row r="716" spans="2:9" x14ac:dyDescent="0.2">
      <c r="B716" s="67"/>
      <c r="C716" s="67"/>
      <c r="D716" s="67"/>
      <c r="E716" s="67"/>
      <c r="F716" s="67"/>
      <c r="G716" s="67"/>
      <c r="H716" s="67"/>
      <c r="I716" s="67"/>
    </row>
    <row r="717" spans="2:9" x14ac:dyDescent="0.2">
      <c r="B717" s="67"/>
      <c r="C717" s="67"/>
      <c r="D717" s="67"/>
      <c r="E717" s="67"/>
      <c r="F717" s="67"/>
      <c r="G717" s="67"/>
      <c r="H717" s="67"/>
      <c r="I717" s="67"/>
    </row>
    <row r="718" spans="2:9" x14ac:dyDescent="0.2">
      <c r="B718" s="67"/>
      <c r="C718" s="67"/>
      <c r="D718" s="67"/>
      <c r="E718" s="67"/>
      <c r="F718" s="67"/>
      <c r="G718" s="67"/>
      <c r="H718" s="67"/>
      <c r="I718" s="67"/>
    </row>
    <row r="719" spans="2:9" x14ac:dyDescent="0.2">
      <c r="B719" s="67"/>
      <c r="C719" s="67"/>
      <c r="D719" s="67"/>
      <c r="E719" s="67"/>
      <c r="F719" s="67"/>
      <c r="G719" s="68"/>
      <c r="H719" s="67"/>
      <c r="I719" s="67"/>
    </row>
    <row r="720" spans="2:9" x14ac:dyDescent="0.2">
      <c r="B720" s="34"/>
      <c r="C720" s="34"/>
      <c r="D720" s="70"/>
      <c r="E720" s="70"/>
      <c r="F720" s="70"/>
      <c r="G720" s="34"/>
      <c r="H720" s="70"/>
      <c r="I720" s="70"/>
    </row>
    <row r="721" spans="2:9" x14ac:dyDescent="0.2">
      <c r="B721" s="34"/>
      <c r="C721" s="34"/>
      <c r="D721" s="70"/>
      <c r="E721" s="70"/>
      <c r="F721" s="70"/>
      <c r="G721" s="34"/>
      <c r="H721" s="70"/>
      <c r="I721" s="70"/>
    </row>
    <row r="722" spans="2:9" x14ac:dyDescent="0.2">
      <c r="B722" s="34"/>
      <c r="C722" s="34"/>
      <c r="D722" s="70"/>
      <c r="E722" s="70"/>
      <c r="F722" s="70"/>
      <c r="G722" s="34"/>
      <c r="H722" s="70"/>
      <c r="I722" s="70"/>
    </row>
    <row r="723" spans="2:9" x14ac:dyDescent="0.2">
      <c r="B723" s="34"/>
      <c r="C723" s="34"/>
      <c r="D723" s="70"/>
      <c r="E723" s="70"/>
      <c r="F723" s="70"/>
      <c r="G723" s="34"/>
      <c r="H723" s="70"/>
      <c r="I723" s="70"/>
    </row>
    <row r="724" spans="2:9" x14ac:dyDescent="0.2">
      <c r="B724" s="34"/>
      <c r="C724" s="34"/>
      <c r="D724" s="70"/>
      <c r="E724" s="70"/>
      <c r="F724" s="70"/>
      <c r="G724" s="34"/>
      <c r="H724" s="70"/>
      <c r="I724" s="70"/>
    </row>
    <row r="725" spans="2:9" x14ac:dyDescent="0.2">
      <c r="B725" s="34"/>
      <c r="C725" s="34"/>
      <c r="D725" s="70"/>
      <c r="E725" s="70"/>
      <c r="F725" s="70"/>
      <c r="G725" s="34"/>
      <c r="H725" s="70"/>
      <c r="I725" s="70"/>
    </row>
    <row r="726" spans="2:9" x14ac:dyDescent="0.2">
      <c r="B726" s="34"/>
      <c r="C726" s="34"/>
      <c r="D726" s="70"/>
      <c r="E726" s="70"/>
      <c r="F726" s="70"/>
      <c r="G726" s="34"/>
      <c r="H726" s="70"/>
      <c r="I726" s="70"/>
    </row>
    <row r="727" spans="2:9" x14ac:dyDescent="0.2">
      <c r="B727" s="34"/>
      <c r="C727" s="34"/>
      <c r="D727" s="70"/>
      <c r="E727" s="70"/>
      <c r="F727" s="70"/>
      <c r="G727" s="34"/>
      <c r="H727" s="70"/>
      <c r="I727" s="70"/>
    </row>
    <row r="728" spans="2:9" x14ac:dyDescent="0.2">
      <c r="B728" s="34"/>
      <c r="C728" s="34"/>
      <c r="D728" s="70"/>
      <c r="E728" s="70"/>
      <c r="F728" s="70"/>
      <c r="G728" s="34"/>
      <c r="H728" s="70"/>
      <c r="I728" s="70"/>
    </row>
    <row r="729" spans="2:9" x14ac:dyDescent="0.2">
      <c r="B729" s="34"/>
      <c r="C729" s="34"/>
      <c r="D729" s="70"/>
      <c r="E729" s="70"/>
      <c r="F729" s="70"/>
      <c r="G729" s="34"/>
      <c r="H729" s="70"/>
      <c r="I729" s="70"/>
    </row>
    <row r="730" spans="2:9" x14ac:dyDescent="0.2">
      <c r="B730" s="34"/>
      <c r="C730" s="34"/>
      <c r="D730" s="70"/>
      <c r="E730" s="70"/>
      <c r="F730" s="70"/>
      <c r="G730" s="34"/>
      <c r="H730" s="70"/>
      <c r="I730" s="70"/>
    </row>
    <row r="731" spans="2:9" x14ac:dyDescent="0.2">
      <c r="B731" s="34"/>
      <c r="C731" s="34"/>
      <c r="D731" s="70"/>
      <c r="E731" s="70"/>
      <c r="F731" s="70"/>
      <c r="G731" s="34"/>
      <c r="H731" s="70"/>
      <c r="I731" s="70"/>
    </row>
    <row r="732" spans="2:9" x14ac:dyDescent="0.2">
      <c r="B732" s="34"/>
      <c r="C732" s="34"/>
      <c r="D732" s="70"/>
      <c r="E732" s="70"/>
      <c r="F732" s="70"/>
      <c r="G732" s="34"/>
      <c r="H732" s="70"/>
      <c r="I732" s="70"/>
    </row>
    <row r="733" spans="2:9" x14ac:dyDescent="0.2">
      <c r="B733" s="34"/>
      <c r="C733" s="34"/>
      <c r="D733" s="70"/>
      <c r="E733" s="70"/>
      <c r="F733" s="70"/>
      <c r="G733" s="34"/>
      <c r="H733" s="70"/>
      <c r="I733" s="70"/>
    </row>
    <row r="734" spans="2:9" x14ac:dyDescent="0.2">
      <c r="B734" s="34"/>
      <c r="C734" s="34"/>
      <c r="D734" s="70"/>
      <c r="E734" s="70"/>
      <c r="F734" s="70"/>
      <c r="G734" s="34"/>
      <c r="H734" s="70"/>
      <c r="I734" s="70"/>
    </row>
    <row r="735" spans="2:9" x14ac:dyDescent="0.2">
      <c r="B735" s="34"/>
      <c r="C735" s="34"/>
      <c r="D735" s="70"/>
      <c r="E735" s="70"/>
      <c r="F735" s="70"/>
      <c r="G735" s="34"/>
      <c r="H735" s="70"/>
      <c r="I735" s="70"/>
    </row>
    <row r="736" spans="2:9" x14ac:dyDescent="0.2">
      <c r="B736" s="34"/>
      <c r="C736" s="34"/>
      <c r="D736" s="70"/>
      <c r="E736" s="70"/>
      <c r="F736" s="70"/>
      <c r="G736" s="34"/>
      <c r="H736" s="70"/>
      <c r="I736" s="70"/>
    </row>
    <row r="737" spans="2:9" x14ac:dyDescent="0.2">
      <c r="B737" s="34"/>
      <c r="C737" s="34"/>
      <c r="D737" s="70"/>
      <c r="E737" s="70"/>
      <c r="F737" s="70"/>
      <c r="G737" s="34"/>
      <c r="H737" s="70"/>
      <c r="I737" s="70"/>
    </row>
    <row r="738" spans="2:9" x14ac:dyDescent="0.2">
      <c r="B738" s="34"/>
      <c r="C738" s="34"/>
      <c r="D738" s="70"/>
      <c r="E738" s="70"/>
      <c r="F738" s="70"/>
      <c r="G738" s="34"/>
      <c r="H738" s="70"/>
      <c r="I738" s="70"/>
    </row>
    <row r="739" spans="2:9" x14ac:dyDescent="0.2">
      <c r="B739" s="34"/>
      <c r="C739" s="34"/>
      <c r="D739" s="70"/>
      <c r="E739" s="70"/>
      <c r="F739" s="70"/>
      <c r="G739" s="34"/>
      <c r="H739" s="70"/>
      <c r="I739" s="70"/>
    </row>
    <row r="740" spans="2:9" ht="14.25" customHeight="1" x14ac:dyDescent="0.2">
      <c r="B740" s="34"/>
      <c r="C740" s="34"/>
      <c r="D740" s="70"/>
      <c r="E740" s="70"/>
      <c r="F740" s="70"/>
      <c r="G740" s="34"/>
      <c r="H740" s="70"/>
      <c r="I740" s="70"/>
    </row>
    <row r="741" spans="2:9" x14ac:dyDescent="0.2">
      <c r="B741" s="34"/>
      <c r="C741" s="34"/>
      <c r="D741" s="70"/>
      <c r="E741" s="70"/>
      <c r="F741" s="70"/>
      <c r="G741" s="34"/>
      <c r="H741" s="70"/>
      <c r="I741" s="70"/>
    </row>
    <row r="742" spans="2:9" x14ac:dyDescent="0.2">
      <c r="B742" s="34"/>
      <c r="C742" s="34"/>
      <c r="D742" s="70"/>
      <c r="E742" s="70"/>
      <c r="F742" s="70"/>
      <c r="G742" s="34"/>
      <c r="H742" s="70"/>
      <c r="I742" s="70"/>
    </row>
    <row r="743" spans="2:9" x14ac:dyDescent="0.2">
      <c r="B743" s="34"/>
      <c r="C743" s="34"/>
      <c r="D743" s="70"/>
      <c r="E743" s="70"/>
      <c r="F743" s="70"/>
      <c r="G743" s="34"/>
      <c r="H743" s="70"/>
      <c r="I743" s="70"/>
    </row>
    <row r="744" spans="2:9" x14ac:dyDescent="0.2">
      <c r="B744" s="34"/>
      <c r="C744" s="34"/>
      <c r="D744" s="70"/>
      <c r="E744" s="70"/>
      <c r="F744" s="70"/>
      <c r="G744" s="34"/>
      <c r="H744" s="70"/>
      <c r="I744" s="70"/>
    </row>
    <row r="745" spans="2:9" x14ac:dyDescent="0.2">
      <c r="B745" s="34"/>
      <c r="C745" s="34"/>
      <c r="D745" s="70"/>
      <c r="E745" s="70"/>
      <c r="F745" s="70"/>
      <c r="G745" s="34"/>
      <c r="H745" s="70"/>
      <c r="I745" s="70"/>
    </row>
    <row r="746" spans="2:9" x14ac:dyDescent="0.2">
      <c r="B746" s="34"/>
      <c r="C746" s="34"/>
      <c r="D746" s="70"/>
      <c r="E746" s="70"/>
      <c r="F746" s="70"/>
      <c r="G746" s="34"/>
      <c r="H746" s="70"/>
      <c r="I746" s="70"/>
    </row>
    <row r="747" spans="2:9" x14ac:dyDescent="0.2">
      <c r="B747" s="34"/>
      <c r="C747" s="34"/>
      <c r="D747" s="70"/>
      <c r="E747" s="70"/>
      <c r="F747" s="70"/>
      <c r="G747" s="38"/>
      <c r="H747" s="70"/>
      <c r="I747" s="70"/>
    </row>
    <row r="748" spans="2:9" x14ac:dyDescent="0.2">
      <c r="B748" s="34"/>
      <c r="C748" s="34"/>
      <c r="D748" s="34"/>
      <c r="E748" s="34"/>
      <c r="F748" s="34"/>
      <c r="G748" s="34"/>
      <c r="H748" s="34"/>
      <c r="I748" s="34"/>
    </row>
    <row r="749" spans="2:9" x14ac:dyDescent="0.2">
      <c r="B749" s="34"/>
      <c r="C749" s="34"/>
      <c r="D749" s="34"/>
      <c r="E749" s="34"/>
      <c r="F749" s="34"/>
      <c r="G749" s="34"/>
      <c r="H749" s="34"/>
      <c r="I749" s="34"/>
    </row>
    <row r="750" spans="2:9" x14ac:dyDescent="0.2">
      <c r="B750" s="34"/>
      <c r="C750" s="34"/>
      <c r="D750" s="34"/>
      <c r="E750" s="34"/>
      <c r="F750" s="34"/>
      <c r="G750" s="34"/>
      <c r="H750" s="34"/>
      <c r="I750" s="34"/>
    </row>
    <row r="751" spans="2:9" x14ac:dyDescent="0.2">
      <c r="B751" s="34"/>
      <c r="C751" s="34"/>
      <c r="D751" s="34"/>
      <c r="E751" s="34"/>
      <c r="F751" s="34"/>
      <c r="G751" s="34"/>
      <c r="H751" s="34"/>
      <c r="I751" s="34"/>
    </row>
    <row r="752" spans="2:9" x14ac:dyDescent="0.2">
      <c r="B752" s="34"/>
      <c r="C752" s="34"/>
      <c r="D752" s="34"/>
      <c r="E752" s="34"/>
      <c r="F752" s="34"/>
      <c r="G752" s="34"/>
      <c r="H752" s="34"/>
      <c r="I752" s="34"/>
    </row>
    <row r="753" spans="2:9" x14ac:dyDescent="0.2">
      <c r="B753" s="34"/>
      <c r="C753" s="34"/>
      <c r="D753" s="34"/>
      <c r="E753" s="34"/>
      <c r="F753" s="34"/>
      <c r="G753" s="34"/>
      <c r="H753" s="34"/>
      <c r="I753" s="34"/>
    </row>
    <row r="754" spans="2:9" x14ac:dyDescent="0.2">
      <c r="B754" s="34"/>
      <c r="C754" s="34"/>
      <c r="D754" s="34"/>
      <c r="E754" s="34"/>
      <c r="F754" s="34"/>
      <c r="G754" s="34"/>
      <c r="H754" s="34"/>
      <c r="I754" s="34"/>
    </row>
    <row r="755" spans="2:9" x14ac:dyDescent="0.2">
      <c r="B755" s="34"/>
      <c r="C755" s="34"/>
      <c r="D755" s="34"/>
      <c r="E755" s="34"/>
      <c r="F755" s="34"/>
      <c r="G755" s="34"/>
      <c r="H755" s="34"/>
      <c r="I755" s="34"/>
    </row>
    <row r="756" spans="2:9" x14ac:dyDescent="0.2">
      <c r="B756" s="34"/>
      <c r="C756" s="34"/>
      <c r="D756" s="34"/>
      <c r="E756" s="34"/>
      <c r="F756" s="34"/>
      <c r="G756" s="34"/>
      <c r="H756" s="34"/>
      <c r="I756" s="34"/>
    </row>
    <row r="757" spans="2:9" x14ac:dyDescent="0.2">
      <c r="B757" s="34"/>
      <c r="C757" s="34"/>
      <c r="D757" s="34"/>
      <c r="E757" s="34"/>
      <c r="F757" s="34"/>
      <c r="G757" s="34"/>
      <c r="H757" s="34"/>
      <c r="I757" s="34"/>
    </row>
    <row r="758" spans="2:9" x14ac:dyDescent="0.2">
      <c r="B758" s="34"/>
      <c r="C758" s="34"/>
      <c r="D758" s="34"/>
      <c r="E758" s="34"/>
      <c r="F758" s="34"/>
      <c r="G758" s="34"/>
      <c r="H758" s="34"/>
      <c r="I758" s="34"/>
    </row>
    <row r="759" spans="2:9" x14ac:dyDescent="0.2">
      <c r="B759" s="34"/>
      <c r="C759" s="34"/>
      <c r="D759" s="34"/>
      <c r="E759" s="34"/>
      <c r="F759" s="34"/>
      <c r="G759" s="34"/>
      <c r="H759" s="34"/>
      <c r="I759" s="34"/>
    </row>
    <row r="760" spans="2:9" x14ac:dyDescent="0.2">
      <c r="B760" s="34"/>
      <c r="C760" s="34"/>
      <c r="D760" s="34"/>
      <c r="E760" s="34"/>
      <c r="F760" s="34"/>
      <c r="G760" s="34"/>
      <c r="H760" s="34"/>
      <c r="I760" s="34"/>
    </row>
    <row r="761" spans="2:9" x14ac:dyDescent="0.2">
      <c r="B761" s="34"/>
      <c r="C761" s="34"/>
      <c r="D761" s="34"/>
      <c r="E761" s="34"/>
      <c r="F761" s="34"/>
      <c r="G761" s="34"/>
      <c r="H761" s="34"/>
      <c r="I761" s="34"/>
    </row>
    <row r="762" spans="2:9" x14ac:dyDescent="0.2">
      <c r="B762" s="34"/>
      <c r="C762" s="34"/>
      <c r="D762" s="34"/>
      <c r="E762" s="34"/>
      <c r="F762" s="34"/>
      <c r="G762" s="34"/>
      <c r="H762" s="34"/>
      <c r="I762" s="34"/>
    </row>
    <row r="763" spans="2:9" x14ac:dyDescent="0.2">
      <c r="B763" s="34"/>
      <c r="C763" s="34"/>
      <c r="D763" s="34"/>
      <c r="E763" s="34"/>
      <c r="F763" s="34"/>
      <c r="G763" s="34"/>
      <c r="H763" s="34"/>
      <c r="I763" s="34"/>
    </row>
    <row r="764" spans="2:9" x14ac:dyDescent="0.2">
      <c r="B764" s="34"/>
      <c r="C764" s="34"/>
      <c r="D764" s="34"/>
      <c r="E764" s="34"/>
      <c r="F764" s="34"/>
      <c r="G764" s="34"/>
      <c r="H764" s="34"/>
      <c r="I764" s="34"/>
    </row>
    <row r="765" spans="2:9" x14ac:dyDescent="0.2">
      <c r="B765" s="34"/>
      <c r="C765" s="34"/>
      <c r="D765" s="34"/>
      <c r="E765" s="34"/>
      <c r="F765" s="34"/>
      <c r="G765" s="34"/>
      <c r="H765" s="34"/>
      <c r="I765" s="34"/>
    </row>
    <row r="766" spans="2:9" x14ac:dyDescent="0.2">
      <c r="B766" s="34"/>
      <c r="C766" s="34"/>
      <c r="D766" s="34"/>
      <c r="E766" s="34"/>
      <c r="F766" s="34"/>
      <c r="G766" s="34"/>
      <c r="H766" s="34"/>
      <c r="I766" s="34"/>
    </row>
    <row r="767" spans="2:9" x14ac:dyDescent="0.2">
      <c r="B767" s="34"/>
      <c r="C767" s="34"/>
      <c r="D767" s="34"/>
      <c r="E767" s="34"/>
      <c r="F767" s="34"/>
      <c r="G767" s="34"/>
      <c r="H767" s="34"/>
      <c r="I767" s="34"/>
    </row>
    <row r="768" spans="2:9" x14ac:dyDescent="0.2">
      <c r="B768" s="34"/>
      <c r="C768" s="34"/>
      <c r="D768" s="34"/>
      <c r="E768" s="34"/>
      <c r="F768" s="34"/>
      <c r="G768" s="34"/>
      <c r="H768" s="34"/>
      <c r="I768" s="34"/>
    </row>
    <row r="769" spans="2:9" x14ac:dyDescent="0.2">
      <c r="B769" s="34"/>
      <c r="C769" s="34"/>
      <c r="D769" s="34"/>
      <c r="E769" s="34"/>
      <c r="F769" s="34"/>
      <c r="G769" s="34"/>
      <c r="H769" s="34"/>
      <c r="I769" s="34"/>
    </row>
    <row r="770" spans="2:9" x14ac:dyDescent="0.2">
      <c r="B770" s="34"/>
      <c r="C770" s="34"/>
      <c r="D770" s="34"/>
      <c r="E770" s="34"/>
      <c r="F770" s="34"/>
      <c r="G770" s="34"/>
      <c r="H770" s="34"/>
      <c r="I770" s="34"/>
    </row>
    <row r="771" spans="2:9" x14ac:dyDescent="0.2">
      <c r="B771" s="34"/>
      <c r="C771" s="34"/>
      <c r="D771" s="34"/>
      <c r="E771" s="34"/>
      <c r="F771" s="34"/>
      <c r="G771" s="34"/>
      <c r="H771" s="34"/>
      <c r="I771" s="34"/>
    </row>
    <row r="772" spans="2:9" x14ac:dyDescent="0.2">
      <c r="B772" s="34"/>
      <c r="C772" s="34"/>
      <c r="D772" s="34"/>
      <c r="E772" s="34"/>
      <c r="F772" s="34"/>
      <c r="G772" s="34"/>
      <c r="H772" s="34"/>
      <c r="I772" s="34"/>
    </row>
    <row r="773" spans="2:9" x14ac:dyDescent="0.2">
      <c r="B773" s="34"/>
      <c r="C773" s="34"/>
      <c r="D773" s="34"/>
      <c r="E773" s="34"/>
      <c r="F773" s="34"/>
      <c r="G773" s="34"/>
      <c r="H773" s="34"/>
      <c r="I773" s="34"/>
    </row>
    <row r="774" spans="2:9" x14ac:dyDescent="0.2">
      <c r="B774" s="34"/>
      <c r="C774" s="34"/>
      <c r="D774" s="34"/>
      <c r="E774" s="34"/>
      <c r="F774" s="34"/>
      <c r="G774" s="34"/>
      <c r="H774" s="34"/>
      <c r="I774" s="34"/>
    </row>
    <row r="775" spans="2:9" x14ac:dyDescent="0.2">
      <c r="B775" s="34"/>
      <c r="C775" s="34"/>
      <c r="D775" s="34"/>
      <c r="E775" s="34"/>
      <c r="F775" s="34"/>
      <c r="G775" s="34"/>
      <c r="H775" s="34"/>
      <c r="I775" s="34"/>
    </row>
    <row r="776" spans="2:9" x14ac:dyDescent="0.2">
      <c r="B776" s="34"/>
      <c r="C776" s="34"/>
      <c r="D776" s="34"/>
      <c r="E776" s="34"/>
      <c r="F776" s="34"/>
      <c r="G776" s="34"/>
      <c r="H776" s="34"/>
      <c r="I776" s="34"/>
    </row>
    <row r="777" spans="2:9" x14ac:dyDescent="0.2">
      <c r="B777" s="34"/>
      <c r="C777" s="34"/>
      <c r="D777" s="34"/>
      <c r="E777" s="34"/>
      <c r="F777" s="34"/>
      <c r="G777" s="34"/>
      <c r="H777" s="34"/>
      <c r="I777" s="34"/>
    </row>
    <row r="778" spans="2:9" x14ac:dyDescent="0.2">
      <c r="B778" s="34"/>
      <c r="C778" s="34"/>
      <c r="D778" s="34"/>
      <c r="E778" s="34"/>
      <c r="F778" s="34"/>
      <c r="G778" s="34"/>
      <c r="H778" s="34"/>
      <c r="I778" s="34"/>
    </row>
    <row r="779" spans="2:9" x14ac:dyDescent="0.2">
      <c r="B779" s="34"/>
      <c r="C779" s="34"/>
      <c r="D779" s="34"/>
      <c r="E779" s="34"/>
      <c r="F779" s="34"/>
      <c r="G779" s="34"/>
      <c r="H779" s="34"/>
      <c r="I779" s="34"/>
    </row>
    <row r="780" spans="2:9" x14ac:dyDescent="0.2">
      <c r="B780" s="34"/>
      <c r="C780" s="34"/>
      <c r="D780" s="34"/>
      <c r="E780" s="34"/>
      <c r="F780" s="34"/>
      <c r="G780" s="34"/>
      <c r="H780" s="34"/>
      <c r="I780" s="34"/>
    </row>
    <row r="781" spans="2:9" x14ac:dyDescent="0.2">
      <c r="B781" s="34"/>
      <c r="C781" s="34"/>
      <c r="D781" s="34"/>
      <c r="E781" s="34"/>
      <c r="F781" s="34"/>
      <c r="G781" s="34"/>
      <c r="H781" s="34"/>
      <c r="I781" s="34"/>
    </row>
    <row r="782" spans="2:9" x14ac:dyDescent="0.2">
      <c r="B782" s="34"/>
      <c r="C782" s="34"/>
      <c r="D782" s="34"/>
      <c r="E782" s="34"/>
      <c r="F782" s="34"/>
      <c r="G782" s="34"/>
      <c r="H782" s="34"/>
      <c r="I782" s="34"/>
    </row>
    <row r="783" spans="2:9" x14ac:dyDescent="0.2">
      <c r="D783" s="34"/>
      <c r="I783" s="34"/>
    </row>
    <row r="784" spans="2:9" ht="14.25" customHeight="1" x14ac:dyDescent="0.2">
      <c r="D784" s="34"/>
      <c r="I784" s="34"/>
    </row>
    <row r="785" spans="2:9" x14ac:dyDescent="0.2">
      <c r="D785" s="34"/>
      <c r="I785" s="34"/>
    </row>
    <row r="786" spans="2:9" x14ac:dyDescent="0.2">
      <c r="D786" s="34"/>
      <c r="I786" s="34"/>
    </row>
    <row r="787" spans="2:9" ht="14.25" customHeight="1" x14ac:dyDescent="0.2">
      <c r="D787" s="34"/>
      <c r="I787" s="34"/>
    </row>
    <row r="788" spans="2:9" x14ac:dyDescent="0.2">
      <c r="D788" s="34"/>
      <c r="I788" s="34"/>
    </row>
    <row r="789" spans="2:9" ht="14.25" customHeight="1" x14ac:dyDescent="0.2">
      <c r="D789" s="34"/>
      <c r="I789" s="34"/>
    </row>
    <row r="790" spans="2:9" x14ac:dyDescent="0.2">
      <c r="D790" s="34"/>
      <c r="I790" s="34"/>
    </row>
    <row r="791" spans="2:9" ht="14.25" customHeight="1" x14ac:dyDescent="0.2">
      <c r="D791" s="34"/>
      <c r="I791" s="34"/>
    </row>
    <row r="792" spans="2:9" x14ac:dyDescent="0.2">
      <c r="D792" s="34"/>
      <c r="I792" s="34"/>
    </row>
    <row r="793" spans="2:9" x14ac:dyDescent="0.2">
      <c r="D793" s="34"/>
      <c r="I793" s="34"/>
    </row>
    <row r="794" spans="2:9" x14ac:dyDescent="0.2">
      <c r="D794" s="34"/>
      <c r="I794" s="34"/>
    </row>
    <row r="795" spans="2:9" ht="14.25" customHeight="1" x14ac:dyDescent="0.2">
      <c r="B795" s="34"/>
      <c r="C795" s="34"/>
      <c r="D795" s="70"/>
      <c r="E795" s="34"/>
      <c r="F795" s="34"/>
      <c r="G795" s="34"/>
      <c r="H795" s="34"/>
      <c r="I795" s="70"/>
    </row>
    <row r="796" spans="2:9" x14ac:dyDescent="0.2">
      <c r="B796" s="34"/>
      <c r="C796" s="34"/>
      <c r="D796" s="70"/>
      <c r="E796" s="34"/>
      <c r="F796" s="34"/>
      <c r="G796" s="34"/>
      <c r="H796" s="34"/>
      <c r="I796" s="70"/>
    </row>
    <row r="797" spans="2:9" ht="14.25" customHeight="1" x14ac:dyDescent="0.2">
      <c r="B797" s="34"/>
      <c r="C797" s="34"/>
      <c r="D797" s="70"/>
      <c r="E797" s="34"/>
      <c r="F797" s="34"/>
      <c r="G797" s="34"/>
      <c r="H797" s="34"/>
      <c r="I797" s="70"/>
    </row>
    <row r="798" spans="2:9" x14ac:dyDescent="0.2">
      <c r="B798" s="34"/>
      <c r="C798" s="34"/>
      <c r="D798" s="70"/>
      <c r="E798" s="34"/>
      <c r="F798" s="34"/>
      <c r="G798" s="34"/>
      <c r="H798" s="34"/>
      <c r="I798" s="70"/>
    </row>
    <row r="799" spans="2:9" ht="14.25" customHeight="1" x14ac:dyDescent="0.2">
      <c r="B799" s="34"/>
      <c r="C799" s="34"/>
      <c r="D799" s="34"/>
      <c r="E799" s="34"/>
      <c r="F799" s="34"/>
      <c r="G799" s="34"/>
      <c r="H799" s="34"/>
      <c r="I799" s="34"/>
    </row>
    <row r="800" spans="2:9" x14ac:dyDescent="0.2">
      <c r="B800" s="34"/>
      <c r="C800" s="34"/>
      <c r="D800" s="34"/>
      <c r="E800" s="34"/>
      <c r="F800" s="34"/>
      <c r="G800" s="34"/>
      <c r="H800" s="34"/>
      <c r="I800" s="34"/>
    </row>
    <row r="801" spans="2:9" x14ac:dyDescent="0.2">
      <c r="B801" s="34"/>
      <c r="C801" s="34"/>
      <c r="D801" s="34"/>
      <c r="E801" s="34"/>
      <c r="F801" s="34"/>
      <c r="G801" s="34"/>
      <c r="H801" s="34"/>
      <c r="I801" s="34"/>
    </row>
    <row r="802" spans="2:9" x14ac:dyDescent="0.2">
      <c r="B802" s="34"/>
      <c r="C802" s="34"/>
      <c r="D802" s="34"/>
      <c r="E802" s="34"/>
      <c r="F802" s="34"/>
      <c r="G802" s="34"/>
      <c r="H802" s="34"/>
      <c r="I802" s="34"/>
    </row>
    <row r="803" spans="2:9" x14ac:dyDescent="0.2">
      <c r="B803" s="34"/>
      <c r="C803" s="34"/>
      <c r="D803" s="34"/>
      <c r="E803" s="34"/>
      <c r="F803" s="34"/>
      <c r="G803" s="34"/>
      <c r="H803" s="34"/>
      <c r="I803" s="34"/>
    </row>
    <row r="804" spans="2:9" x14ac:dyDescent="0.2">
      <c r="B804" s="34"/>
      <c r="C804" s="34"/>
      <c r="D804" s="34"/>
      <c r="E804" s="34"/>
      <c r="F804" s="34"/>
      <c r="G804" s="34"/>
      <c r="H804" s="34"/>
      <c r="I804" s="34"/>
    </row>
    <row r="805" spans="2:9" x14ac:dyDescent="0.2">
      <c r="B805" s="34"/>
      <c r="C805" s="34"/>
      <c r="D805" s="34"/>
      <c r="E805" s="34"/>
      <c r="F805" s="34"/>
      <c r="G805" s="34"/>
      <c r="H805" s="34"/>
      <c r="I805" s="34"/>
    </row>
    <row r="806" spans="2:9" x14ac:dyDescent="0.2">
      <c r="B806" s="34"/>
      <c r="C806" s="34"/>
      <c r="D806" s="34"/>
      <c r="E806" s="34"/>
      <c r="F806" s="34"/>
      <c r="G806" s="34"/>
      <c r="H806" s="34"/>
      <c r="I806" s="34"/>
    </row>
    <row r="807" spans="2:9" x14ac:dyDescent="0.2">
      <c r="B807" s="34"/>
      <c r="C807" s="34"/>
      <c r="D807" s="34"/>
      <c r="E807" s="34"/>
      <c r="F807" s="34"/>
      <c r="G807" s="34"/>
      <c r="H807" s="34"/>
      <c r="I807" s="34"/>
    </row>
    <row r="808" spans="2:9" x14ac:dyDescent="0.2">
      <c r="B808" s="34"/>
      <c r="C808" s="34"/>
      <c r="D808" s="34"/>
      <c r="E808" s="34"/>
      <c r="F808" s="34"/>
      <c r="G808" s="34"/>
      <c r="H808" s="34"/>
      <c r="I808" s="34"/>
    </row>
    <row r="809" spans="2:9" x14ac:dyDescent="0.2">
      <c r="B809" s="34"/>
      <c r="C809" s="34"/>
      <c r="D809" s="34"/>
      <c r="E809" s="34"/>
      <c r="F809" s="34"/>
      <c r="G809" s="34"/>
      <c r="H809" s="34"/>
      <c r="I809" s="34"/>
    </row>
    <row r="810" spans="2:9" x14ac:dyDescent="0.2">
      <c r="B810" s="34"/>
      <c r="C810" s="34"/>
      <c r="D810" s="34"/>
      <c r="E810" s="34"/>
      <c r="F810" s="34"/>
      <c r="G810" s="34"/>
      <c r="H810" s="34"/>
      <c r="I810" s="34"/>
    </row>
    <row r="811" spans="2:9" x14ac:dyDescent="0.2">
      <c r="B811" s="34"/>
      <c r="C811" s="34"/>
      <c r="D811" s="34"/>
      <c r="E811" s="34"/>
      <c r="F811" s="34"/>
      <c r="G811" s="34"/>
      <c r="H811" s="34"/>
      <c r="I811" s="34"/>
    </row>
    <row r="812" spans="2:9" x14ac:dyDescent="0.2">
      <c r="B812" s="34"/>
      <c r="C812" s="34"/>
      <c r="D812" s="34"/>
      <c r="E812" s="34"/>
      <c r="F812" s="34"/>
      <c r="G812" s="34"/>
      <c r="H812" s="34"/>
      <c r="I812" s="34"/>
    </row>
    <row r="813" spans="2:9" x14ac:dyDescent="0.2">
      <c r="B813" s="34"/>
      <c r="C813" s="34"/>
      <c r="D813" s="34"/>
      <c r="E813" s="34"/>
      <c r="F813" s="34"/>
      <c r="G813" s="34"/>
      <c r="H813" s="34"/>
      <c r="I813" s="34"/>
    </row>
    <row r="814" spans="2:9" x14ac:dyDescent="0.2">
      <c r="B814" s="34"/>
      <c r="C814" s="34"/>
      <c r="D814" s="34"/>
      <c r="E814" s="34"/>
      <c r="F814" s="34"/>
      <c r="G814" s="34"/>
      <c r="H814" s="34"/>
      <c r="I814" s="34"/>
    </row>
    <row r="815" spans="2:9" ht="14.25" customHeight="1" x14ac:dyDescent="0.2">
      <c r="B815" s="34"/>
      <c r="C815" s="34"/>
      <c r="D815" s="34"/>
      <c r="E815" s="34"/>
      <c r="F815" s="34"/>
      <c r="G815" s="34"/>
      <c r="H815" s="34"/>
      <c r="I815" s="34"/>
    </row>
    <row r="816" spans="2:9" x14ac:dyDescent="0.2">
      <c r="B816" s="34"/>
      <c r="C816" s="34"/>
      <c r="D816" s="34"/>
      <c r="E816" s="34"/>
      <c r="F816" s="34"/>
      <c r="G816" s="34"/>
      <c r="H816" s="34"/>
      <c r="I816" s="34"/>
    </row>
    <row r="817" spans="2:9" ht="14.25" customHeight="1" x14ac:dyDescent="0.2">
      <c r="B817" s="34"/>
      <c r="C817" s="34"/>
      <c r="D817" s="34"/>
      <c r="E817" s="34"/>
      <c r="F817" s="34"/>
      <c r="G817" s="34"/>
      <c r="H817" s="34"/>
      <c r="I817" s="34"/>
    </row>
    <row r="818" spans="2:9" x14ac:dyDescent="0.2">
      <c r="B818" s="34"/>
      <c r="C818" s="34"/>
      <c r="D818" s="34"/>
      <c r="E818" s="34"/>
      <c r="F818" s="34"/>
      <c r="G818" s="34"/>
      <c r="H818" s="34"/>
      <c r="I818" s="34"/>
    </row>
    <row r="819" spans="2:9" ht="14.25" customHeight="1" x14ac:dyDescent="0.2">
      <c r="B819" s="34"/>
      <c r="C819" s="34"/>
      <c r="D819" s="34"/>
      <c r="E819" s="34"/>
      <c r="F819" s="34"/>
      <c r="G819" s="34"/>
      <c r="H819" s="34"/>
      <c r="I819" s="34"/>
    </row>
    <row r="820" spans="2:9" x14ac:dyDescent="0.2">
      <c r="B820" s="34"/>
      <c r="C820" s="34"/>
      <c r="D820" s="34"/>
      <c r="E820" s="34"/>
      <c r="F820" s="34"/>
      <c r="G820" s="34"/>
      <c r="H820" s="34"/>
      <c r="I820" s="34"/>
    </row>
    <row r="821" spans="2:9" ht="14.25" customHeight="1" x14ac:dyDescent="0.2">
      <c r="B821" s="34"/>
      <c r="C821" s="34"/>
      <c r="D821" s="34"/>
      <c r="E821" s="34"/>
      <c r="F821" s="34"/>
      <c r="G821" s="34"/>
      <c r="H821" s="34"/>
      <c r="I821" s="34"/>
    </row>
    <row r="822" spans="2:9" x14ac:dyDescent="0.2">
      <c r="B822" s="34"/>
      <c r="C822" s="34"/>
      <c r="D822" s="34"/>
      <c r="E822" s="34"/>
      <c r="F822" s="34"/>
      <c r="G822" s="34"/>
      <c r="H822" s="34"/>
      <c r="I822" s="34"/>
    </row>
    <row r="823" spans="2:9" x14ac:dyDescent="0.2">
      <c r="B823" s="34"/>
      <c r="C823" s="34"/>
      <c r="D823" s="34"/>
      <c r="E823" s="34"/>
      <c r="F823" s="34"/>
      <c r="G823" s="34"/>
      <c r="H823" s="34"/>
      <c r="I823" s="34"/>
    </row>
    <row r="824" spans="2:9" ht="14.25" customHeight="1" x14ac:dyDescent="0.2">
      <c r="B824" s="34"/>
      <c r="C824" s="34"/>
      <c r="D824" s="34"/>
      <c r="E824" s="34"/>
      <c r="F824" s="34"/>
      <c r="G824" s="34"/>
      <c r="H824" s="34"/>
      <c r="I824" s="34"/>
    </row>
    <row r="825" spans="2:9" x14ac:dyDescent="0.2">
      <c r="B825" s="34"/>
      <c r="C825" s="34"/>
      <c r="D825" s="34"/>
      <c r="E825" s="34"/>
      <c r="F825" s="34"/>
      <c r="G825" s="34"/>
      <c r="H825" s="34"/>
      <c r="I825" s="34"/>
    </row>
    <row r="826" spans="2:9" ht="14.25" customHeight="1" x14ac:dyDescent="0.2">
      <c r="B826" s="34"/>
      <c r="C826" s="34"/>
      <c r="D826" s="34"/>
      <c r="E826" s="34"/>
      <c r="F826" s="34"/>
      <c r="G826" s="34"/>
      <c r="H826" s="34"/>
      <c r="I826" s="34"/>
    </row>
    <row r="827" spans="2:9" x14ac:dyDescent="0.2">
      <c r="B827" s="34"/>
      <c r="C827" s="34"/>
      <c r="D827" s="34"/>
      <c r="E827" s="34"/>
      <c r="F827" s="34"/>
      <c r="G827" s="34"/>
      <c r="H827" s="34"/>
      <c r="I827" s="34"/>
    </row>
    <row r="828" spans="2:9" ht="14.25" customHeight="1" x14ac:dyDescent="0.2">
      <c r="B828" s="34"/>
      <c r="C828" s="34"/>
      <c r="D828" s="34"/>
      <c r="E828" s="34"/>
      <c r="F828" s="34"/>
      <c r="G828" s="34"/>
      <c r="H828" s="34"/>
      <c r="I828" s="34"/>
    </row>
    <row r="829" spans="2:9" x14ac:dyDescent="0.2">
      <c r="B829" s="34"/>
      <c r="C829" s="34"/>
      <c r="D829" s="34"/>
      <c r="E829" s="34"/>
      <c r="F829" s="34"/>
      <c r="G829" s="34"/>
      <c r="H829" s="34"/>
      <c r="I829" s="34"/>
    </row>
    <row r="830" spans="2:9" ht="14.25" customHeight="1" x14ac:dyDescent="0.2">
      <c r="B830" s="34"/>
      <c r="C830" s="34"/>
      <c r="D830" s="34"/>
      <c r="E830" s="34"/>
      <c r="F830" s="34"/>
      <c r="G830" s="34"/>
      <c r="H830" s="34"/>
      <c r="I830" s="34"/>
    </row>
    <row r="831" spans="2:9" x14ac:dyDescent="0.2">
      <c r="B831" s="34"/>
      <c r="C831" s="34"/>
      <c r="D831" s="34"/>
      <c r="E831" s="34"/>
      <c r="F831" s="34"/>
      <c r="G831" s="34"/>
      <c r="H831" s="34"/>
      <c r="I831" s="34"/>
    </row>
    <row r="832" spans="2:9" x14ac:dyDescent="0.2">
      <c r="B832" s="34"/>
      <c r="C832" s="34"/>
      <c r="D832" s="34"/>
      <c r="E832" s="34"/>
      <c r="F832" s="34"/>
      <c r="G832" s="34"/>
      <c r="H832" s="34"/>
      <c r="I832" s="34"/>
    </row>
    <row r="833" spans="2:9" ht="14.25" customHeight="1" x14ac:dyDescent="0.2">
      <c r="B833" s="34"/>
      <c r="C833" s="34"/>
      <c r="D833" s="34"/>
      <c r="E833" s="34"/>
      <c r="F833" s="34"/>
      <c r="G833" s="34"/>
      <c r="H833" s="34"/>
      <c r="I833" s="34"/>
    </row>
    <row r="834" spans="2:9" x14ac:dyDescent="0.2">
      <c r="B834" s="34"/>
      <c r="C834" s="34"/>
      <c r="D834" s="34"/>
      <c r="E834" s="34"/>
      <c r="F834" s="34"/>
      <c r="G834" s="34"/>
      <c r="H834" s="34"/>
      <c r="I834" s="34"/>
    </row>
    <row r="835" spans="2:9" x14ac:dyDescent="0.2">
      <c r="B835" s="34"/>
      <c r="C835" s="34"/>
      <c r="D835" s="34"/>
      <c r="E835" s="34"/>
      <c r="F835" s="34"/>
      <c r="G835" s="34"/>
      <c r="H835" s="34"/>
      <c r="I835" s="34"/>
    </row>
    <row r="836" spans="2:9" x14ac:dyDescent="0.2">
      <c r="B836" s="34"/>
      <c r="C836" s="34"/>
      <c r="D836" s="34"/>
      <c r="E836" s="34"/>
      <c r="F836" s="34"/>
      <c r="G836" s="34"/>
      <c r="H836" s="34"/>
      <c r="I836" s="34"/>
    </row>
    <row r="837" spans="2:9" x14ac:dyDescent="0.2">
      <c r="B837" s="34"/>
      <c r="C837" s="34"/>
      <c r="D837" s="34"/>
      <c r="E837" s="34"/>
      <c r="F837" s="34"/>
      <c r="G837" s="34"/>
      <c r="H837" s="34"/>
      <c r="I837" s="34"/>
    </row>
    <row r="838" spans="2:9" x14ac:dyDescent="0.2">
      <c r="B838" s="34"/>
      <c r="C838" s="34"/>
      <c r="D838" s="34"/>
      <c r="E838" s="34"/>
      <c r="F838" s="34"/>
      <c r="G838" s="34"/>
      <c r="H838" s="34"/>
      <c r="I838" s="34"/>
    </row>
    <row r="839" spans="2:9" x14ac:dyDescent="0.2">
      <c r="B839" s="34"/>
      <c r="C839" s="34"/>
      <c r="D839" s="34"/>
      <c r="E839" s="34"/>
      <c r="F839" s="34"/>
      <c r="G839" s="34"/>
      <c r="H839" s="34"/>
      <c r="I839" s="34"/>
    </row>
    <row r="840" spans="2:9" x14ac:dyDescent="0.2">
      <c r="B840" s="34"/>
      <c r="C840" s="34"/>
      <c r="D840" s="34"/>
      <c r="E840" s="34"/>
      <c r="F840" s="34"/>
      <c r="G840" s="34"/>
      <c r="H840" s="34"/>
      <c r="I840" s="34"/>
    </row>
    <row r="841" spans="2:9" x14ac:dyDescent="0.2">
      <c r="B841" s="34"/>
      <c r="C841" s="34"/>
      <c r="D841" s="34"/>
      <c r="E841" s="34"/>
      <c r="F841" s="34"/>
      <c r="G841" s="34"/>
      <c r="H841" s="34"/>
      <c r="I841" s="34"/>
    </row>
    <row r="842" spans="2:9" x14ac:dyDescent="0.2">
      <c r="B842" s="34"/>
      <c r="C842" s="34"/>
      <c r="D842" s="34"/>
      <c r="E842" s="34"/>
      <c r="F842" s="34"/>
      <c r="G842" s="34"/>
      <c r="H842" s="34"/>
      <c r="I842" s="34"/>
    </row>
    <row r="843" spans="2:9" x14ac:dyDescent="0.2">
      <c r="B843" s="34"/>
      <c r="C843" s="34"/>
      <c r="D843" s="34"/>
      <c r="E843" s="34"/>
      <c r="F843" s="34"/>
      <c r="G843" s="34"/>
      <c r="H843" s="34"/>
      <c r="I843" s="34"/>
    </row>
    <row r="844" spans="2:9" x14ac:dyDescent="0.2">
      <c r="B844" s="34"/>
      <c r="C844" s="34"/>
      <c r="D844" s="34"/>
      <c r="E844" s="34"/>
      <c r="F844" s="34"/>
      <c r="G844" s="34"/>
      <c r="H844" s="34"/>
      <c r="I844" s="34"/>
    </row>
    <row r="845" spans="2:9" x14ac:dyDescent="0.2">
      <c r="B845" s="34"/>
      <c r="C845" s="34"/>
      <c r="D845" s="34"/>
      <c r="E845" s="34"/>
      <c r="F845" s="34"/>
      <c r="G845" s="34"/>
      <c r="H845" s="34"/>
      <c r="I845" s="34"/>
    </row>
    <row r="846" spans="2:9" x14ac:dyDescent="0.2">
      <c r="B846" s="34"/>
      <c r="C846" s="34"/>
      <c r="D846" s="34"/>
      <c r="E846" s="34"/>
      <c r="F846" s="34"/>
      <c r="G846" s="34"/>
      <c r="H846" s="34"/>
      <c r="I846" s="34"/>
    </row>
    <row r="847" spans="2:9" x14ac:dyDescent="0.2">
      <c r="B847" s="34"/>
      <c r="C847" s="34"/>
      <c r="D847" s="34"/>
      <c r="E847" s="34"/>
      <c r="F847" s="34"/>
      <c r="G847" s="34"/>
      <c r="H847" s="34"/>
      <c r="I847" s="34"/>
    </row>
    <row r="848" spans="2:9" x14ac:dyDescent="0.2">
      <c r="B848" s="34"/>
      <c r="C848" s="34"/>
      <c r="D848" s="34"/>
      <c r="E848" s="34"/>
      <c r="F848" s="34"/>
      <c r="G848" s="34"/>
      <c r="H848" s="34"/>
      <c r="I848" s="34"/>
    </row>
    <row r="849" spans="2:9" x14ac:dyDescent="0.2">
      <c r="B849" s="34"/>
      <c r="C849" s="34"/>
      <c r="D849" s="34"/>
      <c r="E849" s="34"/>
      <c r="F849" s="34"/>
      <c r="G849" s="34"/>
      <c r="H849" s="34"/>
      <c r="I849" s="34"/>
    </row>
    <row r="850" spans="2:9" ht="14.25" customHeight="1" x14ac:dyDescent="0.2">
      <c r="B850" s="34"/>
      <c r="C850" s="34"/>
      <c r="D850" s="34"/>
      <c r="E850" s="34"/>
      <c r="F850" s="34"/>
      <c r="G850" s="34"/>
      <c r="H850" s="34"/>
      <c r="I850" s="34"/>
    </row>
    <row r="851" spans="2:9" x14ac:dyDescent="0.2">
      <c r="B851" s="34"/>
      <c r="C851" s="34"/>
      <c r="D851" s="34"/>
      <c r="E851" s="34"/>
      <c r="F851" s="34"/>
      <c r="G851" s="34"/>
      <c r="H851" s="34"/>
      <c r="I851" s="34"/>
    </row>
    <row r="852" spans="2:9" x14ac:dyDescent="0.2">
      <c r="B852" s="34"/>
      <c r="C852" s="34"/>
      <c r="D852" s="34"/>
      <c r="E852" s="34"/>
      <c r="F852" s="34"/>
      <c r="G852" s="34"/>
      <c r="H852" s="34"/>
      <c r="I852" s="34"/>
    </row>
    <row r="853" spans="2:9" x14ac:dyDescent="0.2">
      <c r="B853" s="34"/>
      <c r="C853" s="34"/>
      <c r="D853" s="34"/>
      <c r="E853" s="34"/>
      <c r="F853" s="34"/>
      <c r="G853" s="34"/>
      <c r="H853" s="34"/>
      <c r="I853" s="34"/>
    </row>
    <row r="854" spans="2:9" x14ac:dyDescent="0.2">
      <c r="B854" s="34"/>
      <c r="C854" s="34"/>
      <c r="D854" s="34"/>
      <c r="E854" s="34"/>
      <c r="F854" s="34"/>
      <c r="G854" s="34"/>
      <c r="H854" s="34"/>
      <c r="I854" s="34"/>
    </row>
    <row r="855" spans="2:9" x14ac:dyDescent="0.2">
      <c r="B855" s="34"/>
      <c r="C855" s="34"/>
      <c r="D855" s="34"/>
      <c r="E855" s="34"/>
      <c r="F855" s="34"/>
      <c r="G855" s="34"/>
      <c r="H855" s="34"/>
      <c r="I855" s="34"/>
    </row>
    <row r="856" spans="2:9" x14ac:dyDescent="0.2">
      <c r="B856" s="34"/>
      <c r="C856" s="34"/>
      <c r="D856" s="34"/>
      <c r="E856" s="34"/>
      <c r="F856" s="34"/>
      <c r="G856" s="34"/>
      <c r="H856" s="34"/>
      <c r="I856" s="34"/>
    </row>
    <row r="857" spans="2:9" x14ac:dyDescent="0.2">
      <c r="B857" s="34"/>
      <c r="C857" s="34"/>
      <c r="D857" s="34"/>
      <c r="E857" s="34"/>
      <c r="F857" s="34"/>
      <c r="G857" s="34"/>
      <c r="H857" s="34"/>
      <c r="I857" s="34"/>
    </row>
    <row r="858" spans="2:9" x14ac:dyDescent="0.2">
      <c r="B858" s="34"/>
      <c r="C858" s="34"/>
      <c r="D858" s="34"/>
      <c r="E858" s="34"/>
      <c r="F858" s="34"/>
      <c r="G858" s="34"/>
      <c r="H858" s="34"/>
      <c r="I858" s="34"/>
    </row>
    <row r="859" spans="2:9" x14ac:dyDescent="0.2">
      <c r="B859" s="34"/>
      <c r="C859" s="34"/>
      <c r="D859" s="34"/>
      <c r="E859" s="34"/>
      <c r="F859" s="34"/>
      <c r="G859" s="34"/>
      <c r="H859" s="34"/>
      <c r="I859" s="34"/>
    </row>
    <row r="860" spans="2:9" ht="14.25" customHeight="1" x14ac:dyDescent="0.2">
      <c r="B860" s="34"/>
      <c r="C860" s="34"/>
      <c r="D860" s="34"/>
      <c r="E860" s="34"/>
      <c r="F860" s="34"/>
      <c r="G860" s="34"/>
      <c r="H860" s="34"/>
      <c r="I860" s="34"/>
    </row>
    <row r="861" spans="2:9" x14ac:dyDescent="0.2">
      <c r="B861" s="34"/>
      <c r="C861" s="34"/>
      <c r="D861" s="34"/>
      <c r="E861" s="34"/>
      <c r="F861" s="34"/>
      <c r="G861" s="34"/>
      <c r="H861" s="34"/>
      <c r="I861" s="34"/>
    </row>
    <row r="862" spans="2:9" x14ac:dyDescent="0.2">
      <c r="B862" s="34"/>
      <c r="C862" s="34"/>
      <c r="D862" s="34"/>
      <c r="E862" s="34"/>
      <c r="F862" s="34"/>
      <c r="G862" s="34"/>
      <c r="H862" s="34"/>
      <c r="I862" s="34"/>
    </row>
    <row r="863" spans="2:9" x14ac:dyDescent="0.2">
      <c r="B863" s="34"/>
      <c r="C863" s="34"/>
      <c r="D863" s="34"/>
      <c r="E863" s="34"/>
      <c r="F863" s="34"/>
      <c r="G863" s="34"/>
      <c r="H863" s="34"/>
      <c r="I863" s="34"/>
    </row>
    <row r="864" spans="2:9" x14ac:dyDescent="0.2">
      <c r="B864" s="34"/>
      <c r="C864" s="34"/>
      <c r="D864" s="34"/>
      <c r="E864" s="34"/>
      <c r="F864" s="34"/>
      <c r="G864" s="34"/>
      <c r="H864" s="34"/>
      <c r="I864" s="34"/>
    </row>
    <row r="865" spans="2:9" x14ac:dyDescent="0.2">
      <c r="B865" s="34"/>
      <c r="C865" s="34"/>
      <c r="D865" s="34"/>
      <c r="E865" s="34"/>
      <c r="F865" s="34"/>
      <c r="G865" s="34"/>
      <c r="H865" s="34"/>
      <c r="I865" s="34"/>
    </row>
    <row r="866" spans="2:9" x14ac:dyDescent="0.2">
      <c r="B866" s="34"/>
      <c r="C866" s="34"/>
      <c r="D866" s="34"/>
      <c r="E866" s="34"/>
      <c r="F866" s="34"/>
      <c r="G866" s="34"/>
      <c r="H866" s="34"/>
      <c r="I866" s="34"/>
    </row>
    <row r="867" spans="2:9" x14ac:dyDescent="0.2">
      <c r="B867" s="34"/>
      <c r="C867" s="34"/>
      <c r="D867" s="34"/>
      <c r="E867" s="34"/>
      <c r="F867" s="34"/>
      <c r="G867" s="34"/>
      <c r="H867" s="34"/>
      <c r="I867" s="34"/>
    </row>
    <row r="868" spans="2:9" x14ac:dyDescent="0.2">
      <c r="B868" s="34"/>
      <c r="C868" s="34"/>
      <c r="D868" s="34"/>
      <c r="E868" s="34"/>
      <c r="F868" s="34"/>
      <c r="G868" s="34"/>
      <c r="H868" s="34"/>
      <c r="I868" s="34"/>
    </row>
    <row r="869" spans="2:9" x14ac:dyDescent="0.2">
      <c r="B869" s="34"/>
      <c r="C869" s="34"/>
      <c r="D869" s="34"/>
      <c r="E869" s="34"/>
      <c r="F869" s="34"/>
      <c r="G869" s="34"/>
      <c r="H869" s="34"/>
      <c r="I869" s="34"/>
    </row>
    <row r="870" spans="2:9" x14ac:dyDescent="0.2">
      <c r="B870" s="34"/>
      <c r="C870" s="34"/>
      <c r="D870" s="34"/>
      <c r="E870" s="34"/>
      <c r="F870" s="34"/>
      <c r="G870" s="34"/>
      <c r="H870" s="34"/>
      <c r="I870" s="34"/>
    </row>
    <row r="871" spans="2:9" x14ac:dyDescent="0.2">
      <c r="B871" s="34"/>
      <c r="C871" s="34"/>
      <c r="D871" s="34"/>
      <c r="E871" s="34"/>
      <c r="F871" s="34"/>
      <c r="G871" s="34"/>
      <c r="H871" s="34"/>
      <c r="I871" s="34"/>
    </row>
    <row r="872" spans="2:9" x14ac:dyDescent="0.2">
      <c r="B872" s="34"/>
      <c r="C872" s="34"/>
      <c r="D872" s="34"/>
      <c r="E872" s="34"/>
      <c r="F872" s="34"/>
      <c r="G872" s="34"/>
      <c r="H872" s="34"/>
      <c r="I872" s="34"/>
    </row>
    <row r="873" spans="2:9" x14ac:dyDescent="0.2">
      <c r="B873" s="34"/>
      <c r="C873" s="34"/>
      <c r="D873" s="34"/>
      <c r="E873" s="34"/>
      <c r="F873" s="34"/>
      <c r="G873" s="34"/>
      <c r="H873" s="34"/>
      <c r="I873" s="34"/>
    </row>
    <row r="874" spans="2:9" x14ac:dyDescent="0.2">
      <c r="B874" s="34"/>
      <c r="C874" s="34"/>
      <c r="D874" s="34"/>
      <c r="E874" s="34"/>
      <c r="F874" s="34"/>
      <c r="G874" s="34"/>
      <c r="H874" s="34"/>
      <c r="I874" s="34"/>
    </row>
    <row r="875" spans="2:9" x14ac:dyDescent="0.2">
      <c r="B875" s="34"/>
      <c r="C875" s="34"/>
      <c r="D875" s="34"/>
      <c r="E875" s="34"/>
      <c r="F875" s="34"/>
      <c r="G875" s="34"/>
      <c r="H875" s="34"/>
      <c r="I875" s="34"/>
    </row>
    <row r="876" spans="2:9" x14ac:dyDescent="0.2">
      <c r="B876" s="34"/>
      <c r="C876" s="34"/>
      <c r="D876" s="34"/>
      <c r="E876" s="34"/>
      <c r="F876" s="34"/>
      <c r="G876" s="34"/>
      <c r="H876" s="34"/>
      <c r="I876" s="34"/>
    </row>
    <row r="877" spans="2:9" x14ac:dyDescent="0.2">
      <c r="B877" s="34"/>
      <c r="C877" s="34"/>
      <c r="D877" s="34"/>
      <c r="E877" s="34"/>
      <c r="F877" s="34"/>
      <c r="G877" s="34"/>
      <c r="H877" s="34"/>
      <c r="I877" s="34"/>
    </row>
    <row r="878" spans="2:9" x14ac:dyDescent="0.2">
      <c r="B878" s="34"/>
      <c r="C878" s="34"/>
      <c r="D878" s="34"/>
      <c r="E878" s="34"/>
      <c r="F878" s="34"/>
      <c r="G878" s="34"/>
      <c r="H878" s="34"/>
      <c r="I878" s="34"/>
    </row>
    <row r="879" spans="2:9" x14ac:dyDescent="0.2">
      <c r="B879" s="34"/>
      <c r="C879" s="34"/>
      <c r="D879" s="34"/>
      <c r="E879" s="34"/>
      <c r="F879" s="34"/>
      <c r="G879" s="34"/>
      <c r="H879" s="34"/>
      <c r="I879" s="34"/>
    </row>
    <row r="880" spans="2:9" x14ac:dyDescent="0.2">
      <c r="B880" s="34"/>
      <c r="C880" s="34"/>
      <c r="D880" s="34"/>
      <c r="E880" s="34"/>
      <c r="F880" s="34"/>
      <c r="G880" s="34"/>
      <c r="H880" s="34"/>
      <c r="I880" s="34"/>
    </row>
    <row r="881" spans="2:9" x14ac:dyDescent="0.2">
      <c r="B881" s="34"/>
      <c r="C881" s="34"/>
      <c r="D881" s="34"/>
      <c r="E881" s="34"/>
      <c r="F881" s="34"/>
      <c r="G881" s="34"/>
      <c r="H881" s="34"/>
      <c r="I881" s="34"/>
    </row>
    <row r="882" spans="2:9" x14ac:dyDescent="0.2">
      <c r="B882" s="34"/>
      <c r="C882" s="34"/>
      <c r="D882" s="34"/>
      <c r="E882" s="34"/>
      <c r="F882" s="34"/>
      <c r="G882" s="34"/>
      <c r="H882" s="34"/>
      <c r="I882" s="34"/>
    </row>
    <row r="883" spans="2:9" x14ac:dyDescent="0.2">
      <c r="B883" s="34"/>
      <c r="C883" s="34"/>
      <c r="D883" s="34"/>
      <c r="E883" s="34"/>
      <c r="F883" s="34"/>
      <c r="G883" s="34"/>
      <c r="H883" s="34"/>
      <c r="I883" s="34"/>
    </row>
    <row r="884" spans="2:9" x14ac:dyDescent="0.2">
      <c r="B884" s="34"/>
      <c r="C884" s="34"/>
      <c r="D884" s="34"/>
      <c r="E884" s="34"/>
      <c r="F884" s="34"/>
      <c r="G884" s="34"/>
      <c r="H884" s="34"/>
      <c r="I884" s="34"/>
    </row>
    <row r="885" spans="2:9" x14ac:dyDescent="0.2">
      <c r="B885" s="34"/>
      <c r="C885" s="34"/>
      <c r="D885" s="34"/>
      <c r="E885" s="34"/>
      <c r="F885" s="34"/>
      <c r="G885" s="34"/>
      <c r="H885" s="34"/>
      <c r="I885" s="34"/>
    </row>
    <row r="886" spans="2:9" x14ac:dyDescent="0.2">
      <c r="B886" s="34"/>
      <c r="C886" s="34"/>
      <c r="D886" s="34"/>
      <c r="E886" s="34"/>
      <c r="F886" s="34"/>
      <c r="G886" s="34"/>
      <c r="H886" s="34"/>
      <c r="I886" s="34"/>
    </row>
    <row r="887" spans="2:9" x14ac:dyDescent="0.2">
      <c r="B887" s="34"/>
      <c r="C887" s="34"/>
      <c r="D887" s="34"/>
      <c r="E887" s="34"/>
      <c r="F887" s="34"/>
      <c r="G887" s="34"/>
      <c r="H887" s="34"/>
      <c r="I887" s="34"/>
    </row>
    <row r="888" spans="2:9" x14ac:dyDescent="0.2">
      <c r="B888" s="34"/>
      <c r="C888" s="34"/>
      <c r="D888" s="34"/>
      <c r="E888" s="34"/>
      <c r="F888" s="34"/>
      <c r="G888" s="34"/>
      <c r="H888" s="34"/>
      <c r="I888" s="34"/>
    </row>
    <row r="889" spans="2:9" x14ac:dyDescent="0.2">
      <c r="B889" s="34"/>
      <c r="C889" s="34"/>
      <c r="D889" s="34"/>
      <c r="E889" s="34"/>
      <c r="F889" s="34"/>
      <c r="G889" s="34"/>
      <c r="H889" s="34"/>
      <c r="I889" s="34"/>
    </row>
    <row r="890" spans="2:9" x14ac:dyDescent="0.2">
      <c r="B890" s="34"/>
      <c r="C890" s="34"/>
      <c r="D890" s="34"/>
      <c r="E890" s="34"/>
      <c r="F890" s="34"/>
      <c r="G890" s="34"/>
      <c r="H890" s="34"/>
      <c r="I890" s="34"/>
    </row>
    <row r="891" spans="2:9" x14ac:dyDescent="0.2">
      <c r="B891" s="34"/>
      <c r="C891" s="34"/>
      <c r="D891" s="34"/>
      <c r="E891" s="34"/>
      <c r="F891" s="34"/>
      <c r="G891" s="34"/>
      <c r="H891" s="34"/>
      <c r="I891" s="34"/>
    </row>
    <row r="892" spans="2:9" x14ac:dyDescent="0.2">
      <c r="B892" s="34"/>
      <c r="C892" s="34"/>
      <c r="D892" s="34"/>
      <c r="E892" s="34"/>
      <c r="F892" s="34"/>
      <c r="G892" s="34"/>
      <c r="H892" s="34"/>
      <c r="I892" s="34"/>
    </row>
    <row r="893" spans="2:9" x14ac:dyDescent="0.2">
      <c r="B893" s="34"/>
      <c r="C893" s="34"/>
      <c r="D893" s="34"/>
      <c r="E893" s="34"/>
      <c r="F893" s="34"/>
      <c r="G893" s="73"/>
      <c r="H893" s="74"/>
      <c r="I893" s="34"/>
    </row>
    <row r="894" spans="2:9" x14ac:dyDescent="0.2">
      <c r="B894" s="34"/>
      <c r="C894" s="34"/>
      <c r="D894" s="34"/>
      <c r="E894" s="34"/>
      <c r="F894" s="34"/>
      <c r="G894" s="73"/>
      <c r="H894" s="74"/>
      <c r="I894" s="34"/>
    </row>
    <row r="895" spans="2:9" ht="14.25" customHeight="1" x14ac:dyDescent="0.2">
      <c r="B895" s="34"/>
      <c r="C895" s="34"/>
      <c r="D895" s="34"/>
      <c r="E895" s="34"/>
      <c r="F895" s="34"/>
      <c r="G895" s="73"/>
      <c r="H895" s="74"/>
      <c r="I895" s="34"/>
    </row>
    <row r="896" spans="2:9" x14ac:dyDescent="0.2">
      <c r="B896" s="34"/>
      <c r="C896" s="34"/>
      <c r="D896" s="34"/>
      <c r="E896" s="34"/>
      <c r="F896" s="34"/>
      <c r="G896" s="73"/>
      <c r="H896" s="74"/>
      <c r="I896" s="34"/>
    </row>
    <row r="897" spans="2:9" x14ac:dyDescent="0.2">
      <c r="B897" s="34"/>
      <c r="C897" s="34"/>
      <c r="D897" s="34"/>
      <c r="E897" s="34"/>
      <c r="F897" s="34"/>
      <c r="G897" s="34"/>
      <c r="H897" s="34"/>
      <c r="I897" s="34"/>
    </row>
    <row r="898" spans="2:9" x14ac:dyDescent="0.2">
      <c r="B898" s="34"/>
      <c r="C898" s="34"/>
      <c r="D898" s="34"/>
      <c r="E898" s="34"/>
      <c r="F898" s="34"/>
      <c r="G898" s="34"/>
      <c r="H898" s="34"/>
      <c r="I898" s="34"/>
    </row>
    <row r="899" spans="2:9" x14ac:dyDescent="0.2">
      <c r="B899" s="34"/>
      <c r="C899" s="34"/>
      <c r="D899" s="34"/>
      <c r="E899" s="34"/>
      <c r="F899" s="34"/>
      <c r="G899" s="34"/>
      <c r="H899" s="34"/>
      <c r="I899" s="34"/>
    </row>
    <row r="900" spans="2:9" x14ac:dyDescent="0.2">
      <c r="B900" s="34"/>
      <c r="C900" s="34"/>
      <c r="D900" s="34"/>
      <c r="E900" s="34"/>
      <c r="F900" s="34"/>
      <c r="G900" s="34"/>
      <c r="H900" s="34"/>
      <c r="I900" s="34"/>
    </row>
    <row r="901" spans="2:9" ht="14.25" customHeight="1" x14ac:dyDescent="0.2">
      <c r="B901" s="34"/>
      <c r="C901" s="34"/>
      <c r="D901" s="34"/>
      <c r="E901" s="34"/>
      <c r="F901" s="34"/>
      <c r="G901" s="34"/>
      <c r="H901" s="34"/>
      <c r="I901" s="34"/>
    </row>
    <row r="902" spans="2:9" x14ac:dyDescent="0.2">
      <c r="B902" s="34"/>
      <c r="C902" s="34"/>
      <c r="D902" s="34"/>
      <c r="E902" s="34"/>
      <c r="F902" s="34"/>
      <c r="G902" s="34"/>
      <c r="H902" s="34"/>
      <c r="I902" s="34"/>
    </row>
    <row r="903" spans="2:9" x14ac:dyDescent="0.2">
      <c r="B903" s="34"/>
      <c r="C903" s="34"/>
      <c r="D903" s="34"/>
      <c r="E903" s="34"/>
      <c r="F903" s="34"/>
      <c r="G903" s="34"/>
      <c r="H903" s="34"/>
      <c r="I903" s="34"/>
    </row>
    <row r="904" spans="2:9" x14ac:dyDescent="0.2">
      <c r="B904" s="34"/>
      <c r="C904" s="34"/>
      <c r="D904" s="34"/>
      <c r="E904" s="34"/>
      <c r="F904" s="34"/>
      <c r="G904" s="34"/>
      <c r="H904" s="34"/>
      <c r="I904" s="34"/>
    </row>
    <row r="905" spans="2:9" x14ac:dyDescent="0.2">
      <c r="B905" s="34"/>
      <c r="C905" s="34"/>
      <c r="D905" s="34"/>
      <c r="E905" s="34"/>
      <c r="F905" s="34"/>
      <c r="G905" s="34"/>
      <c r="H905" s="34"/>
      <c r="I905" s="34"/>
    </row>
    <row r="906" spans="2:9" x14ac:dyDescent="0.2">
      <c r="B906" s="34"/>
      <c r="C906" s="34"/>
      <c r="D906" s="34"/>
      <c r="E906" s="34"/>
      <c r="F906" s="34"/>
      <c r="G906" s="34"/>
      <c r="H906" s="34"/>
      <c r="I906" s="34"/>
    </row>
    <row r="907" spans="2:9" x14ac:dyDescent="0.2">
      <c r="B907" s="34"/>
      <c r="C907" s="34"/>
      <c r="D907" s="34"/>
      <c r="E907" s="34"/>
      <c r="F907" s="34"/>
      <c r="G907" s="34"/>
      <c r="H907" s="34"/>
      <c r="I907" s="34"/>
    </row>
    <row r="908" spans="2:9" x14ac:dyDescent="0.2">
      <c r="B908" s="34"/>
      <c r="C908" s="34"/>
      <c r="D908" s="34"/>
      <c r="E908" s="34"/>
      <c r="F908" s="34"/>
      <c r="G908" s="34"/>
      <c r="H908" s="34"/>
      <c r="I908" s="34"/>
    </row>
    <row r="909" spans="2:9" ht="14.25" customHeight="1" x14ac:dyDescent="0.2">
      <c r="B909" s="34"/>
      <c r="C909" s="34"/>
      <c r="D909" s="34"/>
      <c r="E909" s="34"/>
      <c r="F909" s="34"/>
      <c r="G909" s="34"/>
      <c r="H909" s="34"/>
      <c r="I909" s="34"/>
    </row>
    <row r="910" spans="2:9" x14ac:dyDescent="0.2">
      <c r="B910" s="34"/>
      <c r="C910" s="34"/>
      <c r="D910" s="34"/>
      <c r="E910" s="70"/>
      <c r="F910" s="70"/>
      <c r="G910" s="34"/>
      <c r="H910" s="34"/>
      <c r="I910" s="34"/>
    </row>
    <row r="911" spans="2:9" x14ac:dyDescent="0.2">
      <c r="B911" s="34"/>
      <c r="C911" s="34"/>
      <c r="D911" s="34"/>
      <c r="E911" s="70"/>
      <c r="F911" s="70"/>
      <c r="G911" s="34"/>
      <c r="H911" s="34"/>
      <c r="I911" s="34"/>
    </row>
    <row r="912" spans="2:9" x14ac:dyDescent="0.2">
      <c r="B912" s="34"/>
      <c r="C912" s="34"/>
      <c r="D912" s="34"/>
      <c r="E912" s="70"/>
      <c r="F912" s="70"/>
      <c r="G912" s="34"/>
      <c r="H912" s="34"/>
      <c r="I912" s="34"/>
    </row>
    <row r="913" spans="2:9" x14ac:dyDescent="0.2">
      <c r="D913" s="34"/>
      <c r="I913" s="34"/>
    </row>
    <row r="914" spans="2:9" x14ac:dyDescent="0.2">
      <c r="D914" s="34"/>
      <c r="I914" s="34"/>
    </row>
    <row r="915" spans="2:9" x14ac:dyDescent="0.2">
      <c r="D915" s="34"/>
      <c r="I915" s="34"/>
    </row>
    <row r="916" spans="2:9" x14ac:dyDescent="0.2">
      <c r="D916" s="34"/>
      <c r="I916" s="34"/>
    </row>
    <row r="917" spans="2:9" x14ac:dyDescent="0.2">
      <c r="D917" s="34"/>
      <c r="I917" s="34"/>
    </row>
    <row r="918" spans="2:9" x14ac:dyDescent="0.2">
      <c r="D918" s="34"/>
      <c r="I918" s="34"/>
    </row>
    <row r="919" spans="2:9" x14ac:dyDescent="0.2">
      <c r="D919" s="34"/>
      <c r="I919" s="34"/>
    </row>
    <row r="920" spans="2:9" x14ac:dyDescent="0.2">
      <c r="D920" s="34"/>
      <c r="I920" s="34"/>
    </row>
    <row r="921" spans="2:9" x14ac:dyDescent="0.2">
      <c r="D921" s="34"/>
      <c r="I921" s="34"/>
    </row>
    <row r="922" spans="2:9" x14ac:dyDescent="0.2">
      <c r="B922" s="34"/>
      <c r="C922" s="34"/>
      <c r="D922" s="70"/>
      <c r="E922" s="70"/>
      <c r="F922" s="70"/>
      <c r="G922" s="34"/>
      <c r="H922" s="70"/>
      <c r="I922" s="70"/>
    </row>
    <row r="923" spans="2:9" x14ac:dyDescent="0.2">
      <c r="B923" s="34"/>
      <c r="C923" s="34"/>
      <c r="D923" s="70"/>
      <c r="E923" s="70"/>
      <c r="F923" s="70"/>
      <c r="G923" s="34"/>
      <c r="H923" s="70"/>
      <c r="I923" s="70"/>
    </row>
    <row r="924" spans="2:9" x14ac:dyDescent="0.2">
      <c r="B924" s="34"/>
      <c r="C924" s="34"/>
      <c r="D924" s="70"/>
      <c r="E924" s="70"/>
      <c r="F924" s="70"/>
      <c r="G924" s="34"/>
      <c r="H924" s="70"/>
      <c r="I924" s="70"/>
    </row>
    <row r="925" spans="2:9" ht="14.25" customHeight="1" x14ac:dyDescent="0.2">
      <c r="B925" s="34"/>
      <c r="C925" s="34"/>
      <c r="D925" s="70"/>
      <c r="E925" s="70"/>
      <c r="F925" s="70"/>
      <c r="G925" s="34"/>
      <c r="H925" s="70"/>
      <c r="I925" s="70"/>
    </row>
    <row r="926" spans="2:9" x14ac:dyDescent="0.2">
      <c r="B926" s="34"/>
      <c r="C926" s="34"/>
      <c r="D926" s="70"/>
      <c r="E926" s="70"/>
      <c r="F926" s="70"/>
      <c r="G926" s="34"/>
      <c r="H926" s="70"/>
      <c r="I926" s="70"/>
    </row>
    <row r="927" spans="2:9" x14ac:dyDescent="0.2">
      <c r="B927" s="34"/>
      <c r="C927" s="34"/>
      <c r="D927" s="70"/>
      <c r="E927" s="70"/>
      <c r="F927" s="70"/>
      <c r="G927" s="34"/>
      <c r="H927" s="70"/>
      <c r="I927" s="70"/>
    </row>
    <row r="928" spans="2:9" x14ac:dyDescent="0.2">
      <c r="B928" s="34"/>
      <c r="C928" s="34"/>
      <c r="D928" s="70"/>
      <c r="E928" s="70"/>
      <c r="F928" s="70"/>
      <c r="G928" s="34"/>
      <c r="H928" s="70"/>
      <c r="I928" s="70"/>
    </row>
    <row r="929" spans="2:9" x14ac:dyDescent="0.2">
      <c r="B929" s="34"/>
      <c r="C929" s="34"/>
      <c r="D929" s="70"/>
      <c r="E929" s="70"/>
      <c r="F929" s="70"/>
      <c r="G929" s="34"/>
      <c r="H929" s="70"/>
      <c r="I929" s="70"/>
    </row>
    <row r="930" spans="2:9" ht="14.25" customHeight="1" x14ac:dyDescent="0.2">
      <c r="B930" s="34"/>
      <c r="C930" s="34"/>
      <c r="D930" s="70"/>
      <c r="E930" s="70"/>
      <c r="F930" s="70"/>
      <c r="G930" s="34"/>
      <c r="H930" s="70"/>
      <c r="I930" s="70"/>
    </row>
    <row r="931" spans="2:9" x14ac:dyDescent="0.2">
      <c r="B931" s="34"/>
      <c r="C931" s="34"/>
      <c r="D931" s="34"/>
      <c r="E931" s="70"/>
      <c r="F931" s="70"/>
      <c r="G931" s="34"/>
      <c r="H931" s="70"/>
      <c r="I931" s="34"/>
    </row>
    <row r="932" spans="2:9" x14ac:dyDescent="0.2">
      <c r="B932" s="34"/>
      <c r="C932" s="34"/>
      <c r="D932" s="34"/>
      <c r="E932" s="70"/>
      <c r="F932" s="70"/>
      <c r="G932" s="34"/>
      <c r="H932" s="70"/>
      <c r="I932" s="34"/>
    </row>
    <row r="933" spans="2:9" x14ac:dyDescent="0.2">
      <c r="B933" s="34"/>
      <c r="C933" s="34"/>
      <c r="D933" s="34"/>
      <c r="E933" s="70"/>
      <c r="F933" s="70"/>
      <c r="G933" s="34"/>
      <c r="H933" s="70"/>
      <c r="I933" s="34"/>
    </row>
    <row r="934" spans="2:9" x14ac:dyDescent="0.2">
      <c r="B934" s="34"/>
      <c r="C934" s="34"/>
      <c r="D934" s="70"/>
      <c r="E934" s="70"/>
      <c r="F934" s="70"/>
      <c r="G934" s="34"/>
      <c r="H934" s="70"/>
      <c r="I934" s="70"/>
    </row>
    <row r="935" spans="2:9" x14ac:dyDescent="0.2">
      <c r="B935" s="34"/>
      <c r="C935" s="34"/>
      <c r="D935" s="70"/>
      <c r="E935" s="70"/>
      <c r="F935" s="70"/>
      <c r="G935" s="34"/>
      <c r="H935" s="70"/>
      <c r="I935" s="70"/>
    </row>
    <row r="936" spans="2:9" x14ac:dyDescent="0.2">
      <c r="B936" s="34"/>
      <c r="C936" s="34"/>
      <c r="D936" s="70"/>
      <c r="E936" s="70"/>
      <c r="F936" s="70"/>
      <c r="G936" s="34"/>
      <c r="H936" s="70"/>
      <c r="I936" s="70"/>
    </row>
    <row r="937" spans="2:9" x14ac:dyDescent="0.2">
      <c r="B937" s="34"/>
      <c r="C937" s="34"/>
      <c r="D937" s="70"/>
      <c r="E937" s="70"/>
      <c r="F937" s="70"/>
      <c r="G937" s="34"/>
      <c r="H937" s="76"/>
      <c r="I937" s="70"/>
    </row>
    <row r="938" spans="2:9" x14ac:dyDescent="0.2">
      <c r="B938" s="34"/>
      <c r="C938" s="34"/>
      <c r="D938" s="70"/>
      <c r="E938" s="70"/>
      <c r="F938" s="70"/>
      <c r="G938" s="34"/>
      <c r="H938" s="76"/>
      <c r="I938" s="70"/>
    </row>
    <row r="939" spans="2:9" x14ac:dyDescent="0.2">
      <c r="B939" s="34"/>
      <c r="C939" s="34"/>
      <c r="D939" s="70"/>
      <c r="E939" s="70"/>
      <c r="F939" s="70"/>
      <c r="G939" s="34"/>
      <c r="H939" s="76"/>
      <c r="I939" s="70"/>
    </row>
    <row r="940" spans="2:9" x14ac:dyDescent="0.2">
      <c r="B940" s="34"/>
      <c r="C940" s="34"/>
      <c r="D940" s="70"/>
      <c r="E940" s="70"/>
      <c r="F940" s="70"/>
      <c r="G940" s="34"/>
      <c r="H940" s="76"/>
      <c r="I940" s="70"/>
    </row>
    <row r="941" spans="2:9" x14ac:dyDescent="0.2">
      <c r="B941" s="34"/>
      <c r="C941" s="34"/>
      <c r="D941" s="70"/>
      <c r="E941" s="70"/>
      <c r="F941" s="70"/>
      <c r="G941" s="34"/>
      <c r="H941" s="34"/>
      <c r="I941" s="70"/>
    </row>
    <row r="942" spans="2:9" x14ac:dyDescent="0.2">
      <c r="B942" s="34"/>
      <c r="C942" s="34"/>
      <c r="D942" s="70"/>
      <c r="E942" s="70"/>
      <c r="F942" s="70"/>
      <c r="G942" s="34"/>
      <c r="H942" s="34"/>
      <c r="I942" s="70"/>
    </row>
    <row r="943" spans="2:9" x14ac:dyDescent="0.2">
      <c r="B943" s="34"/>
      <c r="C943" s="34"/>
      <c r="D943" s="70"/>
      <c r="E943" s="70"/>
      <c r="F943" s="70"/>
      <c r="G943" s="34"/>
      <c r="H943" s="34"/>
      <c r="I943" s="70"/>
    </row>
    <row r="944" spans="2:9" x14ac:dyDescent="0.2">
      <c r="B944" s="34"/>
      <c r="C944" s="34"/>
      <c r="D944" s="70"/>
      <c r="E944" s="70"/>
      <c r="F944" s="70"/>
      <c r="G944" s="34"/>
      <c r="H944" s="34"/>
      <c r="I944" s="70"/>
    </row>
    <row r="945" spans="2:9" x14ac:dyDescent="0.2">
      <c r="B945" s="34"/>
      <c r="C945" s="34"/>
      <c r="D945" s="70"/>
      <c r="E945" s="70"/>
      <c r="F945" s="70"/>
      <c r="G945" s="34"/>
      <c r="H945" s="34"/>
      <c r="I945" s="70"/>
    </row>
    <row r="946" spans="2:9" x14ac:dyDescent="0.2">
      <c r="B946" s="34"/>
      <c r="C946" s="34"/>
      <c r="D946" s="70"/>
      <c r="E946" s="70"/>
      <c r="F946" s="70"/>
      <c r="G946" s="34"/>
      <c r="H946" s="34"/>
      <c r="I946" s="70"/>
    </row>
    <row r="947" spans="2:9" ht="14.25" customHeight="1" x14ac:dyDescent="0.2">
      <c r="B947" s="34"/>
      <c r="C947" s="34"/>
      <c r="D947" s="70"/>
      <c r="E947" s="70"/>
      <c r="F947" s="70"/>
      <c r="G947" s="34"/>
      <c r="H947" s="34"/>
      <c r="I947" s="70"/>
    </row>
    <row r="948" spans="2:9" x14ac:dyDescent="0.2">
      <c r="B948" s="34"/>
      <c r="C948" s="34"/>
      <c r="D948" s="70"/>
      <c r="E948" s="70"/>
      <c r="F948" s="70"/>
      <c r="G948" s="34"/>
      <c r="H948" s="34"/>
      <c r="I948" s="70"/>
    </row>
    <row r="949" spans="2:9" x14ac:dyDescent="0.2">
      <c r="B949" s="34"/>
      <c r="C949" s="34"/>
      <c r="D949" s="70"/>
      <c r="E949" s="70"/>
      <c r="F949" s="70"/>
      <c r="G949" s="34"/>
      <c r="H949" s="34"/>
      <c r="I949" s="70"/>
    </row>
    <row r="950" spans="2:9" x14ac:dyDescent="0.2">
      <c r="B950" s="34"/>
      <c r="C950" s="34"/>
      <c r="D950" s="70"/>
      <c r="E950" s="70"/>
      <c r="F950" s="70"/>
      <c r="G950" s="34"/>
      <c r="H950" s="34"/>
      <c r="I950" s="70"/>
    </row>
    <row r="951" spans="2:9" x14ac:dyDescent="0.2">
      <c r="B951" s="34"/>
      <c r="C951" s="34"/>
      <c r="D951" s="70"/>
      <c r="E951" s="70"/>
      <c r="F951" s="70"/>
      <c r="G951" s="34"/>
      <c r="H951" s="34"/>
      <c r="I951" s="70"/>
    </row>
    <row r="952" spans="2:9" x14ac:dyDescent="0.2">
      <c r="B952" s="34"/>
      <c r="C952" s="34"/>
      <c r="D952" s="70"/>
      <c r="E952" s="70"/>
      <c r="F952" s="70"/>
      <c r="G952" s="34"/>
      <c r="H952" s="34"/>
      <c r="I952" s="70"/>
    </row>
    <row r="953" spans="2:9" x14ac:dyDescent="0.2">
      <c r="B953" s="34"/>
      <c r="C953" s="34"/>
      <c r="D953" s="70"/>
      <c r="E953" s="70"/>
      <c r="F953" s="70"/>
      <c r="G953" s="34"/>
      <c r="H953" s="34"/>
      <c r="I953" s="70"/>
    </row>
    <row r="954" spans="2:9" x14ac:dyDescent="0.2">
      <c r="B954" s="34"/>
      <c r="C954" s="34"/>
      <c r="D954" s="70"/>
      <c r="E954" s="70"/>
      <c r="F954" s="70"/>
      <c r="G954" s="34"/>
      <c r="H954" s="34"/>
      <c r="I954" s="70"/>
    </row>
    <row r="955" spans="2:9" x14ac:dyDescent="0.2">
      <c r="B955" s="34"/>
      <c r="C955" s="34"/>
      <c r="D955" s="70"/>
      <c r="E955" s="70"/>
      <c r="F955" s="70"/>
      <c r="G955" s="34"/>
      <c r="H955" s="34"/>
      <c r="I955" s="70"/>
    </row>
    <row r="956" spans="2:9" x14ac:dyDescent="0.2">
      <c r="B956" s="34"/>
      <c r="C956" s="34"/>
      <c r="D956" s="70"/>
      <c r="E956" s="70"/>
      <c r="F956" s="70"/>
      <c r="G956" s="34"/>
      <c r="H956" s="34"/>
      <c r="I956" s="70"/>
    </row>
    <row r="957" spans="2:9" x14ac:dyDescent="0.2">
      <c r="B957" s="34"/>
      <c r="C957" s="34"/>
      <c r="D957" s="70"/>
      <c r="E957" s="70"/>
      <c r="F957" s="70"/>
      <c r="G957" s="34"/>
      <c r="H957" s="34"/>
      <c r="I957" s="70"/>
    </row>
    <row r="958" spans="2:9" x14ac:dyDescent="0.2">
      <c r="B958" s="34"/>
      <c r="C958" s="34"/>
      <c r="D958" s="70"/>
      <c r="E958" s="70"/>
      <c r="F958" s="70"/>
      <c r="G958" s="34"/>
      <c r="H958" s="34"/>
      <c r="I958" s="70"/>
    </row>
    <row r="959" spans="2:9" x14ac:dyDescent="0.2">
      <c r="B959" s="34"/>
      <c r="C959" s="34"/>
      <c r="D959" s="70"/>
      <c r="E959" s="70"/>
      <c r="F959" s="70"/>
      <c r="G959" s="34"/>
      <c r="H959" s="34"/>
      <c r="I959" s="70"/>
    </row>
    <row r="960" spans="2:9" x14ac:dyDescent="0.2">
      <c r="B960" s="34"/>
      <c r="C960" s="34"/>
      <c r="D960" s="70"/>
      <c r="E960" s="70"/>
      <c r="F960" s="70"/>
      <c r="G960" s="34"/>
      <c r="H960" s="34"/>
      <c r="I960" s="70"/>
    </row>
    <row r="961" spans="2:9" x14ac:dyDescent="0.2">
      <c r="B961" s="34"/>
      <c r="C961" s="34"/>
      <c r="D961" s="70"/>
      <c r="E961" s="70"/>
      <c r="F961" s="70"/>
      <c r="G961" s="34"/>
      <c r="H961" s="34"/>
      <c r="I961" s="70"/>
    </row>
    <row r="962" spans="2:9" x14ac:dyDescent="0.2">
      <c r="B962" s="34"/>
      <c r="C962" s="34"/>
      <c r="D962" s="70"/>
      <c r="E962" s="70"/>
      <c r="F962" s="70"/>
      <c r="G962" s="34"/>
      <c r="H962" s="34"/>
      <c r="I962" s="70"/>
    </row>
    <row r="963" spans="2:9" x14ac:dyDescent="0.2">
      <c r="B963" s="34"/>
      <c r="C963" s="34"/>
      <c r="D963" s="70"/>
      <c r="E963" s="70"/>
      <c r="F963" s="70"/>
      <c r="G963" s="34"/>
      <c r="H963" s="34"/>
      <c r="I963" s="70"/>
    </row>
    <row r="964" spans="2:9" x14ac:dyDescent="0.2">
      <c r="B964" s="34"/>
      <c r="C964" s="34"/>
      <c r="D964" s="70"/>
      <c r="E964" s="70"/>
      <c r="F964" s="70"/>
      <c r="G964" s="34"/>
      <c r="H964" s="34"/>
      <c r="I964" s="70"/>
    </row>
    <row r="965" spans="2:9" x14ac:dyDescent="0.2">
      <c r="B965" s="34"/>
      <c r="C965" s="34"/>
      <c r="D965" s="70"/>
      <c r="E965" s="70"/>
      <c r="F965" s="70"/>
      <c r="G965" s="34"/>
      <c r="H965" s="34"/>
      <c r="I965" s="70"/>
    </row>
    <row r="966" spans="2:9" x14ac:dyDescent="0.2">
      <c r="B966" s="34"/>
      <c r="C966" s="34"/>
      <c r="D966" s="70"/>
      <c r="E966" s="70"/>
      <c r="F966" s="70"/>
      <c r="G966" s="34"/>
      <c r="H966" s="34"/>
      <c r="I966" s="70"/>
    </row>
    <row r="967" spans="2:9" x14ac:dyDescent="0.2">
      <c r="B967" s="34"/>
      <c r="C967" s="34"/>
      <c r="D967" s="70"/>
      <c r="E967" s="70"/>
      <c r="F967" s="70"/>
      <c r="G967" s="34"/>
      <c r="H967" s="34"/>
      <c r="I967" s="70"/>
    </row>
    <row r="968" spans="2:9" x14ac:dyDescent="0.2">
      <c r="B968" s="34"/>
      <c r="C968" s="34"/>
      <c r="D968" s="70"/>
      <c r="E968" s="70"/>
      <c r="F968" s="70"/>
      <c r="G968" s="34"/>
      <c r="H968" s="34"/>
      <c r="I968" s="70"/>
    </row>
    <row r="969" spans="2:9" ht="14.25" customHeight="1" x14ac:dyDescent="0.2">
      <c r="B969" s="34"/>
      <c r="C969" s="34"/>
      <c r="D969" s="70"/>
      <c r="E969" s="70"/>
      <c r="F969" s="70"/>
      <c r="G969" s="34"/>
      <c r="H969" s="34"/>
      <c r="I969" s="70"/>
    </row>
    <row r="970" spans="2:9" x14ac:dyDescent="0.2">
      <c r="B970" s="34"/>
      <c r="C970" s="34"/>
      <c r="D970" s="70"/>
      <c r="E970" s="70"/>
      <c r="F970" s="70"/>
      <c r="G970" s="34"/>
      <c r="H970" s="34"/>
      <c r="I970" s="70"/>
    </row>
    <row r="971" spans="2:9" x14ac:dyDescent="0.2">
      <c r="B971" s="34"/>
      <c r="C971" s="34"/>
      <c r="D971" s="70"/>
      <c r="E971" s="70"/>
      <c r="F971" s="70"/>
      <c r="G971" s="34"/>
      <c r="H971" s="34"/>
      <c r="I971" s="70"/>
    </row>
    <row r="972" spans="2:9" x14ac:dyDescent="0.2">
      <c r="B972" s="34"/>
      <c r="C972" s="34"/>
      <c r="D972" s="70"/>
      <c r="E972" s="70"/>
      <c r="F972" s="70"/>
      <c r="G972" s="34"/>
      <c r="H972" s="34"/>
      <c r="I972" s="70"/>
    </row>
    <row r="973" spans="2:9" x14ac:dyDescent="0.2">
      <c r="B973" s="34"/>
      <c r="C973" s="34"/>
      <c r="D973" s="70"/>
      <c r="E973" s="70"/>
      <c r="F973" s="70"/>
      <c r="G973" s="34"/>
      <c r="H973" s="34"/>
      <c r="I973" s="70"/>
    </row>
    <row r="974" spans="2:9" x14ac:dyDescent="0.2">
      <c r="B974" s="34"/>
      <c r="C974" s="34"/>
      <c r="D974" s="70"/>
      <c r="E974" s="70"/>
      <c r="F974" s="70"/>
      <c r="G974" s="34"/>
      <c r="H974" s="34"/>
      <c r="I974" s="70"/>
    </row>
    <row r="975" spans="2:9" x14ac:dyDescent="0.2">
      <c r="B975" s="34"/>
      <c r="C975" s="34"/>
      <c r="D975" s="70"/>
      <c r="E975" s="70"/>
      <c r="F975" s="70"/>
      <c r="G975" s="34"/>
      <c r="H975" s="34"/>
      <c r="I975" s="70"/>
    </row>
    <row r="976" spans="2:9" x14ac:dyDescent="0.2">
      <c r="B976" s="34"/>
      <c r="C976" s="34"/>
      <c r="D976" s="70"/>
      <c r="E976" s="70"/>
      <c r="F976" s="70"/>
      <c r="G976" s="34"/>
      <c r="H976" s="34"/>
      <c r="I976" s="70"/>
    </row>
    <row r="977" spans="2:9" x14ac:dyDescent="0.2">
      <c r="B977" s="34"/>
      <c r="C977" s="34"/>
      <c r="D977" s="70"/>
      <c r="E977" s="70"/>
      <c r="F977" s="70"/>
      <c r="G977" s="34"/>
      <c r="H977" s="34"/>
      <c r="I977" s="70"/>
    </row>
    <row r="978" spans="2:9" x14ac:dyDescent="0.2">
      <c r="B978" s="34"/>
      <c r="C978" s="34"/>
      <c r="D978" s="70"/>
      <c r="E978" s="70"/>
      <c r="F978" s="70"/>
      <c r="G978" s="34"/>
      <c r="H978" s="34"/>
      <c r="I978" s="70"/>
    </row>
    <row r="979" spans="2:9" x14ac:dyDescent="0.2">
      <c r="B979" s="34"/>
      <c r="C979" s="34"/>
      <c r="D979" s="70"/>
      <c r="E979" s="70"/>
      <c r="F979" s="70"/>
      <c r="G979" s="34"/>
      <c r="H979" s="34"/>
      <c r="I979" s="70"/>
    </row>
    <row r="980" spans="2:9" x14ac:dyDescent="0.2">
      <c r="B980" s="34"/>
      <c r="C980" s="34"/>
      <c r="D980" s="70"/>
      <c r="E980" s="70"/>
      <c r="F980" s="70"/>
      <c r="G980" s="34"/>
      <c r="H980" s="34"/>
      <c r="I980" s="70"/>
    </row>
    <row r="981" spans="2:9" x14ac:dyDescent="0.2">
      <c r="B981" s="34"/>
      <c r="C981" s="34"/>
      <c r="D981" s="70"/>
      <c r="E981" s="70"/>
      <c r="F981" s="70"/>
      <c r="G981" s="34"/>
      <c r="H981" s="34"/>
      <c r="I981" s="70"/>
    </row>
    <row r="982" spans="2:9" x14ac:dyDescent="0.2">
      <c r="B982" s="34"/>
      <c r="C982" s="34"/>
      <c r="D982" s="70"/>
      <c r="E982" s="70"/>
      <c r="F982" s="70"/>
      <c r="G982" s="34"/>
      <c r="H982" s="34"/>
      <c r="I982" s="70"/>
    </row>
    <row r="983" spans="2:9" x14ac:dyDescent="0.2">
      <c r="B983" s="34"/>
      <c r="C983" s="34"/>
      <c r="D983" s="70"/>
      <c r="E983" s="70"/>
      <c r="F983" s="70"/>
      <c r="G983" s="34"/>
      <c r="H983" s="34"/>
      <c r="I983" s="70"/>
    </row>
    <row r="984" spans="2:9" x14ac:dyDescent="0.2">
      <c r="B984" s="34"/>
      <c r="C984" s="34"/>
      <c r="D984" s="70"/>
      <c r="E984" s="70"/>
      <c r="F984" s="70"/>
      <c r="G984" s="34"/>
      <c r="H984" s="34"/>
      <c r="I984" s="70"/>
    </row>
    <row r="985" spans="2:9" x14ac:dyDescent="0.2">
      <c r="B985" s="34"/>
      <c r="C985" s="34"/>
      <c r="D985" s="70"/>
      <c r="E985" s="70"/>
      <c r="F985" s="70"/>
      <c r="G985" s="34"/>
      <c r="H985" s="34"/>
      <c r="I985" s="70"/>
    </row>
    <row r="986" spans="2:9" x14ac:dyDescent="0.2">
      <c r="B986" s="34"/>
      <c r="C986" s="34"/>
      <c r="D986" s="70"/>
      <c r="E986" s="70"/>
      <c r="F986" s="70"/>
      <c r="G986" s="34"/>
      <c r="H986" s="34"/>
      <c r="I986" s="70"/>
    </row>
    <row r="987" spans="2:9" x14ac:dyDescent="0.2">
      <c r="B987" s="34"/>
      <c r="C987" s="34"/>
      <c r="D987" s="70"/>
      <c r="E987" s="70"/>
      <c r="F987" s="70"/>
      <c r="G987" s="34"/>
      <c r="H987" s="34"/>
      <c r="I987" s="70"/>
    </row>
    <row r="988" spans="2:9" x14ac:dyDescent="0.2">
      <c r="B988" s="34"/>
      <c r="C988" s="34"/>
      <c r="D988" s="70"/>
      <c r="E988" s="70"/>
      <c r="F988" s="70"/>
      <c r="G988" s="34"/>
      <c r="H988" s="34"/>
      <c r="I988" s="70"/>
    </row>
    <row r="989" spans="2:9" x14ac:dyDescent="0.2">
      <c r="B989" s="34"/>
      <c r="C989" s="34"/>
      <c r="D989" s="70"/>
      <c r="E989" s="70"/>
      <c r="F989" s="70"/>
      <c r="G989" s="34"/>
      <c r="H989" s="34"/>
      <c r="I989" s="70"/>
    </row>
    <row r="990" spans="2:9" x14ac:dyDescent="0.2">
      <c r="B990" s="34"/>
      <c r="C990" s="34"/>
      <c r="D990" s="70"/>
      <c r="E990" s="70"/>
      <c r="F990" s="70"/>
      <c r="G990" s="34"/>
      <c r="H990" s="34"/>
      <c r="I990" s="70"/>
    </row>
    <row r="991" spans="2:9" ht="14.25" customHeight="1" x14ac:dyDescent="0.2">
      <c r="B991" s="34"/>
      <c r="C991" s="34"/>
      <c r="D991" s="70"/>
      <c r="E991" s="70"/>
      <c r="F991" s="70"/>
      <c r="G991" s="34"/>
      <c r="H991" s="34"/>
      <c r="I991" s="70"/>
    </row>
    <row r="992" spans="2:9" x14ac:dyDescent="0.2">
      <c r="B992" s="34"/>
      <c r="C992" s="34"/>
      <c r="D992" s="70"/>
      <c r="E992" s="70"/>
      <c r="F992" s="70"/>
      <c r="G992" s="34"/>
      <c r="H992" s="34"/>
      <c r="I992" s="70"/>
    </row>
    <row r="993" spans="2:9" x14ac:dyDescent="0.2">
      <c r="B993" s="34"/>
      <c r="C993" s="34"/>
      <c r="D993" s="70"/>
      <c r="E993" s="70"/>
      <c r="F993" s="70"/>
      <c r="G993" s="34"/>
      <c r="H993" s="34"/>
      <c r="I993" s="70"/>
    </row>
    <row r="994" spans="2:9" x14ac:dyDescent="0.2">
      <c r="B994" s="34"/>
      <c r="C994" s="34"/>
      <c r="D994" s="70"/>
      <c r="E994" s="70"/>
      <c r="F994" s="70"/>
      <c r="G994" s="34"/>
      <c r="H994" s="34"/>
      <c r="I994" s="70"/>
    </row>
    <row r="995" spans="2:9" x14ac:dyDescent="0.2">
      <c r="B995" s="34"/>
      <c r="C995" s="34"/>
      <c r="D995" s="70"/>
      <c r="E995" s="70"/>
      <c r="F995" s="70"/>
      <c r="G995" s="34"/>
      <c r="H995" s="34"/>
      <c r="I995" s="70"/>
    </row>
    <row r="996" spans="2:9" x14ac:dyDescent="0.2">
      <c r="B996" s="34"/>
      <c r="C996" s="34"/>
      <c r="D996" s="70"/>
      <c r="E996" s="70"/>
      <c r="F996" s="70"/>
      <c r="G996" s="34"/>
      <c r="H996" s="34"/>
      <c r="I996" s="70"/>
    </row>
    <row r="997" spans="2:9" x14ac:dyDescent="0.2">
      <c r="B997" s="34"/>
      <c r="C997" s="34"/>
      <c r="D997" s="70"/>
      <c r="E997" s="70"/>
      <c r="F997" s="70"/>
      <c r="G997" s="34"/>
      <c r="H997" s="34"/>
      <c r="I997" s="70"/>
    </row>
    <row r="998" spans="2:9" x14ac:dyDescent="0.2">
      <c r="B998" s="34"/>
      <c r="C998" s="34"/>
      <c r="D998" s="70"/>
      <c r="E998" s="70"/>
      <c r="F998" s="70"/>
      <c r="G998" s="34"/>
      <c r="H998" s="34"/>
      <c r="I998" s="70"/>
    </row>
    <row r="999" spans="2:9" x14ac:dyDescent="0.2">
      <c r="B999" s="34"/>
      <c r="C999" s="34"/>
      <c r="D999" s="70"/>
      <c r="E999" s="70"/>
      <c r="F999" s="70"/>
      <c r="G999" s="34"/>
      <c r="H999" s="34"/>
      <c r="I999" s="70"/>
    </row>
    <row r="1000" spans="2:9" x14ac:dyDescent="0.2">
      <c r="B1000" s="34"/>
      <c r="C1000" s="34"/>
      <c r="D1000" s="70"/>
      <c r="E1000" s="70"/>
      <c r="F1000" s="70"/>
      <c r="G1000" s="34"/>
      <c r="H1000" s="34"/>
      <c r="I1000" s="70"/>
    </row>
    <row r="1001" spans="2:9" x14ac:dyDescent="0.2">
      <c r="B1001" s="34"/>
      <c r="C1001" s="34"/>
      <c r="D1001" s="70"/>
      <c r="E1001" s="70"/>
      <c r="F1001" s="70"/>
      <c r="G1001" s="34"/>
      <c r="H1001" s="34"/>
      <c r="I1001" s="70"/>
    </row>
    <row r="1002" spans="2:9" x14ac:dyDescent="0.2">
      <c r="B1002" s="34"/>
      <c r="C1002" s="34"/>
      <c r="D1002" s="70"/>
      <c r="E1002" s="70"/>
      <c r="F1002" s="70"/>
      <c r="G1002" s="34"/>
      <c r="H1002" s="34"/>
      <c r="I1002" s="70"/>
    </row>
    <row r="1003" spans="2:9" x14ac:dyDescent="0.2">
      <c r="B1003" s="34"/>
      <c r="C1003" s="34"/>
      <c r="D1003" s="70"/>
      <c r="E1003" s="70"/>
      <c r="F1003" s="70"/>
      <c r="G1003" s="34"/>
      <c r="H1003" s="34"/>
      <c r="I1003" s="70"/>
    </row>
    <row r="1004" spans="2:9" x14ac:dyDescent="0.2">
      <c r="B1004" s="34"/>
      <c r="C1004" s="34"/>
      <c r="D1004" s="70"/>
      <c r="E1004" s="70"/>
      <c r="F1004" s="70"/>
      <c r="G1004" s="34"/>
      <c r="H1004" s="34"/>
      <c r="I1004" s="70"/>
    </row>
    <row r="1005" spans="2:9" x14ac:dyDescent="0.2">
      <c r="B1005" s="34"/>
      <c r="C1005" s="34"/>
      <c r="D1005" s="70"/>
      <c r="E1005" s="70"/>
      <c r="F1005" s="70"/>
      <c r="G1005" s="34"/>
      <c r="H1005" s="34"/>
      <c r="I1005" s="70"/>
    </row>
    <row r="1006" spans="2:9" x14ac:dyDescent="0.2">
      <c r="B1006" s="34"/>
      <c r="C1006" s="34"/>
      <c r="D1006" s="70"/>
      <c r="E1006" s="70"/>
      <c r="F1006" s="70"/>
      <c r="G1006" s="34"/>
      <c r="H1006" s="34"/>
      <c r="I1006" s="70"/>
    </row>
    <row r="1007" spans="2:9" x14ac:dyDescent="0.2">
      <c r="D1007" s="70"/>
      <c r="I1007" s="70"/>
    </row>
    <row r="1008" spans="2:9" ht="14.25" customHeight="1" x14ac:dyDescent="0.2">
      <c r="D1008" s="70"/>
      <c r="I1008" s="70"/>
    </row>
    <row r="1009" spans="2:9" x14ac:dyDescent="0.2">
      <c r="D1009" s="70"/>
      <c r="I1009" s="70"/>
    </row>
    <row r="1010" spans="2:9" x14ac:dyDescent="0.2">
      <c r="D1010" s="70"/>
      <c r="I1010" s="70"/>
    </row>
    <row r="1011" spans="2:9" x14ac:dyDescent="0.2">
      <c r="D1011" s="70"/>
      <c r="I1011" s="70"/>
    </row>
    <row r="1012" spans="2:9" x14ac:dyDescent="0.2">
      <c r="D1012" s="70"/>
      <c r="I1012" s="70"/>
    </row>
    <row r="1013" spans="2:9" x14ac:dyDescent="0.2">
      <c r="D1013" s="70"/>
      <c r="I1013" s="70"/>
    </row>
    <row r="1014" spans="2:9" x14ac:dyDescent="0.2">
      <c r="B1014" s="34"/>
      <c r="C1014" s="34"/>
      <c r="D1014" s="70"/>
      <c r="E1014" s="70"/>
      <c r="F1014" s="70"/>
      <c r="G1014" s="34"/>
      <c r="H1014" s="34"/>
      <c r="I1014" s="70"/>
    </row>
    <row r="1015" spans="2:9" x14ac:dyDescent="0.2">
      <c r="B1015" s="34"/>
      <c r="C1015" s="34"/>
      <c r="D1015" s="70"/>
      <c r="E1015" s="70"/>
      <c r="F1015" s="70"/>
      <c r="G1015" s="34"/>
      <c r="H1015" s="34"/>
      <c r="I1015" s="70"/>
    </row>
    <row r="1016" spans="2:9" x14ac:dyDescent="0.2">
      <c r="B1016" s="34"/>
      <c r="C1016" s="34"/>
      <c r="D1016" s="70"/>
      <c r="E1016" s="70"/>
      <c r="F1016" s="70"/>
      <c r="G1016" s="34"/>
      <c r="H1016" s="34"/>
      <c r="I1016" s="70"/>
    </row>
    <row r="1017" spans="2:9" x14ac:dyDescent="0.2">
      <c r="B1017" s="34"/>
      <c r="C1017" s="34"/>
      <c r="D1017" s="70"/>
      <c r="E1017" s="70"/>
      <c r="F1017" s="70"/>
      <c r="G1017" s="34"/>
      <c r="H1017" s="34"/>
      <c r="I1017" s="70"/>
    </row>
    <row r="1018" spans="2:9" x14ac:dyDescent="0.2">
      <c r="B1018" s="34"/>
      <c r="C1018" s="34"/>
      <c r="D1018" s="70"/>
      <c r="E1018" s="70"/>
      <c r="F1018" s="70"/>
      <c r="G1018" s="34"/>
      <c r="H1018" s="34"/>
      <c r="I1018" s="70"/>
    </row>
    <row r="1019" spans="2:9" x14ac:dyDescent="0.2">
      <c r="B1019" s="34"/>
      <c r="C1019" s="34"/>
      <c r="D1019" s="70"/>
      <c r="E1019" s="70"/>
      <c r="F1019" s="70"/>
      <c r="G1019" s="34"/>
      <c r="H1019" s="34"/>
      <c r="I1019" s="70"/>
    </row>
    <row r="1020" spans="2:9" x14ac:dyDescent="0.2">
      <c r="B1020" s="34"/>
      <c r="C1020" s="34"/>
      <c r="D1020" s="70"/>
      <c r="E1020" s="70"/>
      <c r="F1020" s="70"/>
      <c r="G1020" s="34"/>
      <c r="H1020" s="34"/>
      <c r="I1020" s="70"/>
    </row>
    <row r="1021" spans="2:9" x14ac:dyDescent="0.2">
      <c r="B1021" s="34"/>
      <c r="C1021" s="34"/>
      <c r="D1021" s="70"/>
      <c r="E1021" s="70"/>
      <c r="F1021" s="70"/>
      <c r="G1021" s="34"/>
      <c r="H1021" s="34"/>
      <c r="I1021" s="70"/>
    </row>
    <row r="1022" spans="2:9" x14ac:dyDescent="0.2">
      <c r="B1022" s="34"/>
      <c r="C1022" s="34"/>
      <c r="D1022" s="70"/>
      <c r="E1022" s="70"/>
      <c r="F1022" s="70"/>
      <c r="G1022" s="34"/>
      <c r="H1022" s="34"/>
      <c r="I1022" s="70"/>
    </row>
    <row r="1023" spans="2:9" x14ac:dyDescent="0.2">
      <c r="B1023" s="34"/>
      <c r="C1023" s="34"/>
      <c r="D1023" s="70"/>
      <c r="E1023" s="70"/>
      <c r="F1023" s="70"/>
      <c r="G1023" s="34"/>
      <c r="H1023" s="34"/>
      <c r="I1023" s="70"/>
    </row>
    <row r="1024" spans="2:9" x14ac:dyDescent="0.2">
      <c r="B1024" s="34"/>
      <c r="C1024" s="34"/>
      <c r="D1024" s="70"/>
      <c r="E1024" s="70"/>
      <c r="F1024" s="70"/>
      <c r="G1024" s="34"/>
      <c r="H1024" s="34"/>
      <c r="I1024" s="70"/>
    </row>
    <row r="1025" spans="2:9" x14ac:dyDescent="0.2">
      <c r="D1025" s="70"/>
      <c r="I1025" s="70"/>
    </row>
    <row r="1026" spans="2:9" x14ac:dyDescent="0.2">
      <c r="D1026" s="70"/>
      <c r="I1026" s="70"/>
    </row>
    <row r="1027" spans="2:9" x14ac:dyDescent="0.2">
      <c r="D1027" s="70"/>
      <c r="I1027" s="70"/>
    </row>
    <row r="1028" spans="2:9" x14ac:dyDescent="0.2">
      <c r="B1028" s="34"/>
      <c r="C1028" s="34"/>
      <c r="D1028" s="70"/>
      <c r="E1028" s="70"/>
      <c r="F1028" s="70"/>
      <c r="G1028" s="34"/>
      <c r="H1028" s="34"/>
      <c r="I1028" s="70"/>
    </row>
    <row r="1029" spans="2:9" x14ac:dyDescent="0.2">
      <c r="B1029" s="34"/>
      <c r="C1029" s="34"/>
      <c r="D1029" s="70"/>
      <c r="E1029" s="70"/>
      <c r="F1029" s="70"/>
      <c r="G1029" s="34"/>
      <c r="H1029" s="34"/>
      <c r="I1029" s="70"/>
    </row>
    <row r="1030" spans="2:9" x14ac:dyDescent="0.2">
      <c r="B1030" s="34"/>
      <c r="C1030" s="34"/>
      <c r="D1030" s="70"/>
      <c r="E1030" s="70"/>
      <c r="F1030" s="70"/>
      <c r="G1030" s="34"/>
      <c r="H1030" s="34"/>
      <c r="I1030" s="70"/>
    </row>
    <row r="1031" spans="2:9" x14ac:dyDescent="0.2">
      <c r="B1031" s="34"/>
      <c r="C1031" s="34"/>
      <c r="D1031" s="70"/>
      <c r="E1031" s="70"/>
      <c r="F1031" s="70"/>
      <c r="G1031" s="34"/>
      <c r="H1031" s="34"/>
      <c r="I1031" s="70"/>
    </row>
    <row r="1032" spans="2:9" x14ac:dyDescent="0.2">
      <c r="B1032" s="34"/>
      <c r="C1032" s="34"/>
      <c r="D1032" s="70"/>
      <c r="E1032" s="70"/>
      <c r="F1032" s="70"/>
      <c r="G1032" s="34"/>
      <c r="H1032" s="34"/>
      <c r="I1032" s="70"/>
    </row>
    <row r="1033" spans="2:9" x14ac:dyDescent="0.2">
      <c r="B1033" s="34"/>
      <c r="C1033" s="34"/>
      <c r="D1033" s="70"/>
      <c r="E1033" s="70"/>
      <c r="F1033" s="70"/>
      <c r="G1033" s="34"/>
      <c r="H1033" s="34"/>
      <c r="I1033" s="70"/>
    </row>
    <row r="1034" spans="2:9" x14ac:dyDescent="0.2">
      <c r="B1034" s="34"/>
      <c r="C1034" s="34"/>
      <c r="D1034" s="70"/>
      <c r="E1034" s="70"/>
      <c r="F1034" s="70"/>
      <c r="G1034" s="34"/>
      <c r="H1034" s="34"/>
      <c r="I1034" s="70"/>
    </row>
    <row r="1035" spans="2:9" x14ac:dyDescent="0.2">
      <c r="B1035" s="34"/>
      <c r="C1035" s="34"/>
      <c r="D1035" s="70"/>
      <c r="E1035" s="70"/>
      <c r="F1035" s="70"/>
      <c r="G1035" s="34"/>
      <c r="H1035" s="34"/>
      <c r="I1035" s="70"/>
    </row>
    <row r="1036" spans="2:9" x14ac:dyDescent="0.2">
      <c r="B1036" s="34"/>
      <c r="C1036" s="34"/>
      <c r="D1036" s="70"/>
      <c r="E1036" s="70"/>
      <c r="F1036" s="70"/>
      <c r="G1036" s="34"/>
      <c r="H1036" s="34"/>
      <c r="I1036" s="70"/>
    </row>
    <row r="1037" spans="2:9" x14ac:dyDescent="0.2">
      <c r="B1037" s="34"/>
      <c r="C1037" s="34"/>
      <c r="D1037" s="70"/>
      <c r="I1037" s="70"/>
    </row>
    <row r="1038" spans="2:9" x14ac:dyDescent="0.2">
      <c r="B1038" s="34"/>
      <c r="C1038" s="34"/>
      <c r="D1038" s="70"/>
      <c r="E1038" s="70"/>
      <c r="F1038" s="70"/>
      <c r="G1038" s="34"/>
      <c r="H1038" s="34"/>
      <c r="I1038" s="70"/>
    </row>
    <row r="1039" spans="2:9" x14ac:dyDescent="0.2">
      <c r="B1039" s="34"/>
      <c r="C1039" s="34"/>
      <c r="D1039" s="70"/>
      <c r="E1039" s="70"/>
      <c r="F1039" s="70"/>
      <c r="G1039" s="34"/>
      <c r="H1039" s="34"/>
      <c r="I1039" s="70"/>
    </row>
    <row r="1040" spans="2:9" x14ac:dyDescent="0.2">
      <c r="B1040" s="34"/>
      <c r="C1040" s="34"/>
      <c r="D1040" s="70"/>
      <c r="E1040" s="70"/>
      <c r="F1040" s="70"/>
      <c r="G1040" s="34"/>
      <c r="H1040" s="34"/>
      <c r="I1040" s="70"/>
    </row>
    <row r="1041" spans="2:9" x14ac:dyDescent="0.2">
      <c r="B1041" s="34"/>
      <c r="C1041" s="34"/>
      <c r="D1041" s="70"/>
      <c r="E1041" s="70"/>
      <c r="F1041" s="70"/>
      <c r="G1041" s="34"/>
      <c r="H1041" s="34"/>
      <c r="I1041" s="70"/>
    </row>
    <row r="1042" spans="2:9" ht="14.25" customHeight="1" x14ac:dyDescent="0.2">
      <c r="B1042" s="34"/>
      <c r="C1042" s="34"/>
      <c r="D1042" s="70"/>
      <c r="E1042" s="70"/>
      <c r="F1042" s="70"/>
      <c r="G1042" s="34"/>
      <c r="H1042" s="34"/>
      <c r="I1042" s="70"/>
    </row>
    <row r="1043" spans="2:9" x14ac:dyDescent="0.2">
      <c r="B1043" s="34"/>
      <c r="C1043" s="34"/>
      <c r="D1043" s="70"/>
      <c r="E1043" s="70"/>
      <c r="F1043" s="70"/>
      <c r="G1043" s="38"/>
      <c r="H1043" s="34"/>
      <c r="I1043" s="70"/>
    </row>
    <row r="1044" spans="2:9" x14ac:dyDescent="0.2">
      <c r="B1044" s="34"/>
      <c r="C1044" s="34"/>
      <c r="D1044" s="70"/>
      <c r="E1044" s="70"/>
      <c r="F1044" s="70"/>
      <c r="G1044" s="38"/>
      <c r="H1044" s="34"/>
      <c r="I1044" s="70"/>
    </row>
    <row r="1045" spans="2:9" x14ac:dyDescent="0.2">
      <c r="B1045" s="34"/>
      <c r="C1045" s="34"/>
      <c r="D1045" s="70"/>
      <c r="E1045" s="70"/>
      <c r="F1045" s="70"/>
      <c r="G1045" s="38"/>
      <c r="H1045" s="34"/>
      <c r="I1045" s="70"/>
    </row>
    <row r="1046" spans="2:9" x14ac:dyDescent="0.2">
      <c r="B1046" s="34"/>
      <c r="C1046" s="34"/>
      <c r="D1046" s="70"/>
      <c r="E1046" s="70"/>
      <c r="F1046" s="70"/>
      <c r="G1046" s="38"/>
      <c r="H1046" s="34"/>
      <c r="I1046" s="70"/>
    </row>
    <row r="1047" spans="2:9" x14ac:dyDescent="0.2">
      <c r="B1047" s="34"/>
      <c r="C1047" s="34"/>
      <c r="D1047" s="70"/>
      <c r="E1047" s="70"/>
      <c r="F1047" s="70"/>
      <c r="G1047" s="38"/>
      <c r="H1047" s="34"/>
      <c r="I1047" s="70"/>
    </row>
    <row r="1048" spans="2:9" x14ac:dyDescent="0.2">
      <c r="B1048" s="34"/>
      <c r="C1048" s="34"/>
      <c r="D1048" s="34"/>
      <c r="E1048" s="34"/>
      <c r="F1048" s="34"/>
      <c r="G1048" s="34"/>
      <c r="H1048" s="34"/>
      <c r="I1048" s="34"/>
    </row>
    <row r="1049" spans="2:9" x14ac:dyDescent="0.2">
      <c r="B1049" s="34"/>
      <c r="C1049" s="34"/>
      <c r="D1049" s="34"/>
      <c r="E1049" s="34"/>
      <c r="F1049" s="34"/>
      <c r="G1049" s="34"/>
      <c r="H1049" s="34"/>
      <c r="I1049" s="34"/>
    </row>
    <row r="1050" spans="2:9" x14ac:dyDescent="0.2">
      <c r="B1050" s="34"/>
      <c r="C1050" s="34"/>
      <c r="D1050" s="34"/>
      <c r="E1050" s="34"/>
      <c r="F1050" s="34"/>
      <c r="G1050" s="34"/>
      <c r="H1050" s="34"/>
      <c r="I1050" s="34"/>
    </row>
    <row r="1051" spans="2:9" x14ac:dyDescent="0.2">
      <c r="B1051" s="34"/>
      <c r="C1051" s="34"/>
      <c r="D1051" s="34"/>
      <c r="E1051" s="34"/>
      <c r="F1051" s="34"/>
      <c r="G1051" s="34"/>
      <c r="H1051" s="34"/>
      <c r="I1051" s="34"/>
    </row>
    <row r="1052" spans="2:9" x14ac:dyDescent="0.2">
      <c r="B1052" s="34"/>
      <c r="C1052" s="34"/>
      <c r="D1052" s="34"/>
      <c r="E1052" s="34"/>
      <c r="F1052" s="34"/>
      <c r="G1052" s="34"/>
      <c r="H1052" s="34"/>
      <c r="I1052" s="34"/>
    </row>
    <row r="1053" spans="2:9" x14ac:dyDescent="0.2">
      <c r="B1053" s="34"/>
      <c r="C1053" s="34"/>
      <c r="D1053" s="34"/>
      <c r="E1053" s="34"/>
      <c r="F1053" s="34"/>
      <c r="G1053" s="34"/>
      <c r="H1053" s="34"/>
      <c r="I1053" s="34"/>
    </row>
    <row r="1054" spans="2:9" ht="14.25" customHeight="1" x14ac:dyDescent="0.2">
      <c r="B1054" s="34"/>
      <c r="C1054" s="34"/>
      <c r="D1054" s="34"/>
      <c r="E1054" s="34"/>
      <c r="F1054" s="34"/>
      <c r="G1054" s="34"/>
      <c r="H1054" s="34"/>
      <c r="I1054" s="34"/>
    </row>
    <row r="1055" spans="2:9" x14ac:dyDescent="0.2">
      <c r="B1055" s="34"/>
      <c r="C1055" s="34"/>
      <c r="D1055" s="34"/>
      <c r="E1055" s="34"/>
      <c r="F1055" s="34"/>
      <c r="G1055" s="34"/>
      <c r="H1055" s="34"/>
      <c r="I1055" s="34"/>
    </row>
    <row r="1056" spans="2:9" x14ac:dyDescent="0.2">
      <c r="B1056" s="34"/>
      <c r="C1056" s="34"/>
      <c r="D1056" s="34"/>
      <c r="E1056" s="34"/>
      <c r="F1056" s="34"/>
      <c r="G1056" s="34"/>
      <c r="H1056" s="34"/>
      <c r="I1056" s="34"/>
    </row>
    <row r="1057" spans="2:9" x14ac:dyDescent="0.2">
      <c r="B1057" s="34"/>
      <c r="C1057" s="34"/>
      <c r="D1057" s="34"/>
      <c r="E1057" s="34"/>
      <c r="F1057" s="34"/>
      <c r="G1057" s="34"/>
      <c r="H1057" s="34"/>
      <c r="I1057" s="34"/>
    </row>
    <row r="1058" spans="2:9" x14ac:dyDescent="0.2">
      <c r="B1058" s="34"/>
      <c r="C1058" s="34"/>
      <c r="D1058" s="34"/>
      <c r="E1058" s="34"/>
      <c r="F1058" s="34"/>
      <c r="G1058" s="34"/>
      <c r="H1058" s="34"/>
      <c r="I1058" s="34"/>
    </row>
    <row r="1059" spans="2:9" x14ac:dyDescent="0.2">
      <c r="B1059" s="34"/>
      <c r="C1059" s="34"/>
      <c r="D1059" s="34"/>
      <c r="E1059" s="34"/>
      <c r="F1059" s="34"/>
      <c r="G1059" s="34"/>
      <c r="H1059" s="34"/>
      <c r="I1059" s="34"/>
    </row>
    <row r="1060" spans="2:9" x14ac:dyDescent="0.2">
      <c r="B1060" s="34"/>
      <c r="C1060" s="34"/>
      <c r="D1060" s="34"/>
      <c r="E1060" s="34"/>
      <c r="F1060" s="34"/>
      <c r="G1060" s="34"/>
      <c r="H1060" s="34"/>
      <c r="I1060" s="34"/>
    </row>
    <row r="1061" spans="2:9" x14ac:dyDescent="0.2">
      <c r="B1061" s="77"/>
      <c r="C1061" s="77"/>
      <c r="D1061" s="34"/>
      <c r="E1061" s="34"/>
      <c r="F1061" s="70"/>
      <c r="G1061" s="34"/>
      <c r="H1061" s="34"/>
      <c r="I1061" s="34"/>
    </row>
    <row r="1062" spans="2:9" x14ac:dyDescent="0.2">
      <c r="B1062" s="77"/>
      <c r="C1062" s="77"/>
      <c r="D1062" s="34"/>
      <c r="E1062" s="34"/>
      <c r="F1062" s="70"/>
      <c r="G1062" s="34"/>
      <c r="H1062" s="34"/>
      <c r="I1062" s="34"/>
    </row>
    <row r="1063" spans="2:9" x14ac:dyDescent="0.2">
      <c r="B1063" s="77"/>
      <c r="C1063" s="77"/>
      <c r="D1063" s="34"/>
      <c r="E1063" s="34"/>
      <c r="F1063" s="70"/>
      <c r="G1063" s="34"/>
      <c r="H1063" s="34"/>
      <c r="I1063" s="34"/>
    </row>
    <row r="1064" spans="2:9" x14ac:dyDescent="0.2">
      <c r="B1064" s="77"/>
      <c r="C1064" s="77"/>
      <c r="D1064" s="34"/>
      <c r="E1064" s="34"/>
      <c r="F1064" s="70"/>
      <c r="G1064" s="34"/>
      <c r="H1064" s="34"/>
      <c r="I1064" s="34"/>
    </row>
    <row r="1065" spans="2:9" x14ac:dyDescent="0.2">
      <c r="B1065" s="77"/>
      <c r="C1065" s="77"/>
      <c r="D1065" s="34"/>
      <c r="E1065" s="34"/>
      <c r="F1065" s="70"/>
      <c r="G1065" s="38"/>
      <c r="H1065" s="34"/>
      <c r="I1065" s="34"/>
    </row>
    <row r="1066" spans="2:9" x14ac:dyDescent="0.2">
      <c r="B1066" s="77"/>
      <c r="C1066" s="77"/>
      <c r="D1066" s="34"/>
      <c r="E1066" s="34"/>
      <c r="F1066" s="70"/>
      <c r="G1066" s="38"/>
      <c r="H1066" s="34"/>
      <c r="I1066" s="34"/>
    </row>
    <row r="1067" spans="2:9" x14ac:dyDescent="0.2">
      <c r="B1067" s="77"/>
      <c r="C1067" s="77"/>
      <c r="D1067" s="78"/>
      <c r="E1067" s="78"/>
      <c r="F1067" s="79"/>
      <c r="G1067" s="34"/>
      <c r="H1067" s="34"/>
      <c r="I1067" s="78"/>
    </row>
    <row r="1068" spans="2:9" x14ac:dyDescent="0.2">
      <c r="B1068" s="77"/>
      <c r="C1068" s="77"/>
      <c r="D1068" s="78"/>
      <c r="E1068" s="78"/>
      <c r="F1068" s="79"/>
      <c r="G1068" s="34"/>
      <c r="H1068" s="34"/>
      <c r="I1068" s="78"/>
    </row>
    <row r="1069" spans="2:9" x14ac:dyDescent="0.2">
      <c r="B1069" s="77"/>
      <c r="C1069" s="77"/>
      <c r="D1069" s="78"/>
      <c r="E1069" s="78"/>
      <c r="F1069" s="79"/>
      <c r="G1069" s="34"/>
      <c r="H1069" s="34"/>
      <c r="I1069" s="78"/>
    </row>
    <row r="1070" spans="2:9" x14ac:dyDescent="0.2">
      <c r="B1070" s="77"/>
      <c r="C1070" s="77"/>
      <c r="D1070" s="78"/>
      <c r="E1070" s="78"/>
      <c r="F1070" s="79"/>
      <c r="G1070" s="34"/>
      <c r="H1070" s="34"/>
      <c r="I1070" s="78"/>
    </row>
    <row r="1071" spans="2:9" x14ac:dyDescent="0.2">
      <c r="B1071" s="77"/>
      <c r="C1071" s="77"/>
      <c r="D1071" s="78"/>
      <c r="E1071" s="78"/>
      <c r="F1071" s="79"/>
      <c r="G1071" s="34"/>
      <c r="H1071" s="34"/>
      <c r="I1071" s="78"/>
    </row>
    <row r="1072" spans="2:9" x14ac:dyDescent="0.2">
      <c r="B1072" s="77"/>
      <c r="C1072" s="77"/>
      <c r="D1072" s="78"/>
      <c r="E1072" s="78"/>
      <c r="F1072" s="79"/>
      <c r="G1072" s="34"/>
      <c r="H1072" s="34"/>
      <c r="I1072" s="78"/>
    </row>
    <row r="1073" spans="2:9" x14ac:dyDescent="0.2">
      <c r="B1073" s="77"/>
      <c r="C1073" s="77"/>
      <c r="D1073" s="78"/>
      <c r="E1073" s="78"/>
      <c r="F1073" s="79"/>
      <c r="G1073" s="34"/>
      <c r="H1073" s="34"/>
      <c r="I1073" s="78"/>
    </row>
    <row r="1074" spans="2:9" x14ac:dyDescent="0.2">
      <c r="B1074" s="77"/>
      <c r="C1074" s="77"/>
      <c r="D1074" s="78"/>
      <c r="E1074" s="78"/>
      <c r="F1074" s="79"/>
      <c r="G1074" s="34"/>
      <c r="H1074" s="34"/>
      <c r="I1074" s="78"/>
    </row>
    <row r="1075" spans="2:9" x14ac:dyDescent="0.2">
      <c r="B1075" s="77"/>
      <c r="C1075" s="77"/>
      <c r="D1075" s="78"/>
      <c r="E1075" s="78"/>
      <c r="F1075" s="79"/>
      <c r="G1075" s="34"/>
      <c r="H1075" s="34"/>
      <c r="I1075" s="78"/>
    </row>
    <row r="1076" spans="2:9" x14ac:dyDescent="0.2">
      <c r="B1076" s="77"/>
      <c r="C1076" s="77"/>
      <c r="D1076" s="78"/>
      <c r="E1076" s="78"/>
      <c r="F1076" s="79"/>
      <c r="G1076" s="34"/>
      <c r="H1076" s="34"/>
      <c r="I1076" s="78"/>
    </row>
    <row r="1077" spans="2:9" x14ac:dyDescent="0.2">
      <c r="B1077" s="77"/>
      <c r="C1077" s="77"/>
      <c r="D1077" s="78"/>
      <c r="E1077" s="78"/>
      <c r="F1077" s="79"/>
      <c r="G1077" s="34"/>
      <c r="H1077" s="34"/>
      <c r="I1077" s="78"/>
    </row>
    <row r="1078" spans="2:9" x14ac:dyDescent="0.2">
      <c r="B1078" s="77"/>
      <c r="C1078" s="77"/>
      <c r="D1078" s="78"/>
      <c r="E1078" s="78"/>
      <c r="F1078" s="79"/>
      <c r="G1078" s="34"/>
      <c r="H1078" s="34"/>
      <c r="I1078" s="78"/>
    </row>
    <row r="1079" spans="2:9" x14ac:dyDescent="0.2">
      <c r="B1079" s="77"/>
      <c r="C1079" s="77"/>
      <c r="D1079" s="78"/>
      <c r="E1079" s="79"/>
      <c r="F1079" s="65"/>
      <c r="G1079" s="34"/>
      <c r="H1079" s="34"/>
      <c r="I1079" s="78"/>
    </row>
    <row r="1080" spans="2:9" x14ac:dyDescent="0.2">
      <c r="B1080" s="77"/>
      <c r="C1080" s="77"/>
      <c r="D1080" s="78"/>
      <c r="E1080" s="79"/>
      <c r="F1080" s="65"/>
      <c r="G1080" s="34"/>
      <c r="H1080" s="34"/>
      <c r="I1080" s="78"/>
    </row>
    <row r="1081" spans="2:9" x14ac:dyDescent="0.2">
      <c r="B1081" s="77"/>
      <c r="C1081" s="77"/>
      <c r="D1081" s="78"/>
      <c r="E1081" s="79"/>
      <c r="F1081" s="65"/>
      <c r="G1081" s="34"/>
      <c r="H1081" s="34"/>
      <c r="I1081" s="78"/>
    </row>
    <row r="1082" spans="2:9" x14ac:dyDescent="0.2">
      <c r="B1082" s="77"/>
      <c r="C1082" s="77"/>
      <c r="D1082" s="78"/>
      <c r="E1082" s="79"/>
      <c r="F1082" s="65"/>
      <c r="G1082" s="34"/>
      <c r="H1082" s="34"/>
      <c r="I1082" s="78"/>
    </row>
    <row r="1083" spans="2:9" x14ac:dyDescent="0.2">
      <c r="B1083" s="77"/>
      <c r="C1083" s="77"/>
      <c r="D1083" s="78"/>
      <c r="E1083" s="79"/>
      <c r="F1083" s="65"/>
      <c r="G1083" s="34"/>
      <c r="H1083" s="34"/>
      <c r="I1083" s="78"/>
    </row>
    <row r="1084" spans="2:9" x14ac:dyDescent="0.2">
      <c r="B1084" s="77"/>
      <c r="C1084" s="77"/>
      <c r="D1084" s="78"/>
      <c r="E1084" s="79"/>
      <c r="F1084" s="65"/>
      <c r="G1084" s="34"/>
      <c r="H1084" s="34"/>
      <c r="I1084" s="78"/>
    </row>
    <row r="1085" spans="2:9" x14ac:dyDescent="0.2">
      <c r="B1085" s="77"/>
      <c r="C1085" s="77"/>
      <c r="D1085" s="78"/>
      <c r="E1085" s="79"/>
      <c r="F1085" s="65"/>
      <c r="G1085" s="34"/>
      <c r="H1085" s="34"/>
      <c r="I1085" s="78"/>
    </row>
    <row r="1086" spans="2:9" x14ac:dyDescent="0.2">
      <c r="B1086" s="77"/>
      <c r="C1086" s="77"/>
      <c r="D1086" s="78"/>
      <c r="E1086" s="79"/>
      <c r="F1086" s="65"/>
      <c r="G1086" s="34"/>
      <c r="H1086" s="34"/>
      <c r="I1086" s="78"/>
    </row>
    <row r="1087" spans="2:9" x14ac:dyDescent="0.2">
      <c r="B1087" s="77"/>
      <c r="C1087" s="77"/>
      <c r="D1087" s="78"/>
      <c r="E1087" s="79"/>
      <c r="F1087" s="65"/>
      <c r="G1087" s="34"/>
      <c r="H1087" s="34"/>
      <c r="I1087" s="78"/>
    </row>
    <row r="1088" spans="2:9" x14ac:dyDescent="0.2">
      <c r="B1088" s="77"/>
      <c r="C1088" s="77"/>
      <c r="D1088" s="78"/>
      <c r="E1088" s="79"/>
      <c r="F1088" s="65"/>
      <c r="G1088" s="34"/>
      <c r="H1088" s="34"/>
      <c r="I1088" s="78"/>
    </row>
    <row r="1089" spans="2:9" x14ac:dyDescent="0.2">
      <c r="B1089" s="77"/>
      <c r="C1089" s="77"/>
      <c r="D1089" s="78"/>
      <c r="E1089" s="79"/>
      <c r="F1089" s="65"/>
      <c r="G1089" s="34"/>
      <c r="H1089" s="34"/>
      <c r="I1089" s="78"/>
    </row>
    <row r="1090" spans="2:9" x14ac:dyDescent="0.2">
      <c r="B1090" s="77"/>
      <c r="C1090" s="77"/>
      <c r="D1090" s="78"/>
      <c r="E1090" s="79"/>
      <c r="F1090" s="65"/>
      <c r="G1090" s="34"/>
      <c r="H1090" s="34"/>
      <c r="I1090" s="78"/>
    </row>
    <row r="1091" spans="2:9" x14ac:dyDescent="0.2">
      <c r="B1091" s="77"/>
      <c r="C1091" s="77"/>
      <c r="D1091" s="78"/>
      <c r="E1091" s="78"/>
      <c r="F1091" s="79"/>
      <c r="G1091" s="34"/>
      <c r="H1091" s="34"/>
      <c r="I1091" s="78"/>
    </row>
    <row r="1092" spans="2:9" x14ac:dyDescent="0.2">
      <c r="B1092" s="77"/>
      <c r="C1092" s="77"/>
      <c r="D1092" s="78"/>
      <c r="E1092" s="78"/>
      <c r="F1092" s="79"/>
      <c r="G1092" s="34"/>
      <c r="H1092" s="34"/>
      <c r="I1092" s="78"/>
    </row>
    <row r="1093" spans="2:9" x14ac:dyDescent="0.2">
      <c r="B1093" s="77"/>
      <c r="C1093" s="77"/>
      <c r="D1093" s="78"/>
      <c r="E1093" s="78"/>
      <c r="F1093" s="79"/>
      <c r="G1093" s="34"/>
      <c r="H1093" s="34"/>
      <c r="I1093" s="78"/>
    </row>
    <row r="1094" spans="2:9" x14ac:dyDescent="0.2">
      <c r="B1094" s="77"/>
      <c r="C1094" s="77"/>
      <c r="D1094" s="78"/>
      <c r="E1094" s="78"/>
      <c r="F1094" s="79"/>
      <c r="G1094" s="34"/>
      <c r="H1094" s="34"/>
      <c r="I1094" s="78"/>
    </row>
    <row r="1095" spans="2:9" x14ac:dyDescent="0.2">
      <c r="B1095" s="77"/>
      <c r="C1095" s="77"/>
      <c r="D1095" s="78"/>
      <c r="E1095" s="78"/>
      <c r="F1095" s="79"/>
      <c r="G1095" s="34"/>
      <c r="H1095" s="34"/>
      <c r="I1095" s="78"/>
    </row>
    <row r="1096" spans="2:9" x14ac:dyDescent="0.2">
      <c r="B1096" s="77"/>
      <c r="C1096" s="77"/>
      <c r="D1096" s="78"/>
      <c r="E1096" s="78"/>
      <c r="F1096" s="79"/>
      <c r="G1096" s="34"/>
      <c r="H1096" s="34"/>
      <c r="I1096" s="78"/>
    </row>
    <row r="1097" spans="2:9" x14ac:dyDescent="0.2">
      <c r="B1097" s="77"/>
      <c r="C1097" s="77"/>
      <c r="D1097" s="78"/>
      <c r="E1097" s="78"/>
      <c r="F1097" s="79"/>
      <c r="G1097" s="43"/>
      <c r="H1097" s="34"/>
      <c r="I1097" s="78"/>
    </row>
    <row r="1098" spans="2:9" x14ac:dyDescent="0.2">
      <c r="B1098" s="77"/>
      <c r="C1098" s="77"/>
      <c r="D1098" s="78"/>
      <c r="E1098" s="78"/>
      <c r="F1098" s="79"/>
      <c r="G1098" s="43"/>
      <c r="H1098" s="34"/>
      <c r="I1098" s="78"/>
    </row>
    <row r="1099" spans="2:9" x14ac:dyDescent="0.2">
      <c r="B1099" s="77"/>
      <c r="C1099" s="77"/>
      <c r="D1099" s="78"/>
      <c r="E1099" s="78"/>
      <c r="F1099" s="79"/>
      <c r="G1099" s="43"/>
      <c r="H1099" s="34"/>
      <c r="I1099" s="78"/>
    </row>
    <row r="1100" spans="2:9" x14ac:dyDescent="0.2">
      <c r="B1100" s="77"/>
      <c r="C1100" s="77"/>
      <c r="D1100" s="78"/>
      <c r="E1100" s="78"/>
      <c r="F1100" s="79"/>
      <c r="G1100" s="43"/>
      <c r="H1100" s="34"/>
      <c r="I1100" s="78"/>
    </row>
    <row r="1101" spans="2:9" x14ac:dyDescent="0.2">
      <c r="B1101" s="77"/>
      <c r="C1101" s="77"/>
      <c r="D1101" s="78"/>
      <c r="E1101" s="78"/>
      <c r="F1101" s="79"/>
      <c r="G1101" s="43"/>
      <c r="H1101" s="34"/>
      <c r="I1101" s="78"/>
    </row>
    <row r="1102" spans="2:9" x14ac:dyDescent="0.2">
      <c r="B1102" s="77"/>
      <c r="C1102" s="77"/>
      <c r="D1102" s="78"/>
      <c r="E1102" s="78"/>
      <c r="F1102" s="79"/>
      <c r="G1102" s="43"/>
      <c r="H1102" s="34"/>
      <c r="I1102" s="78"/>
    </row>
    <row r="1103" spans="2:9" x14ac:dyDescent="0.2">
      <c r="B1103" s="77"/>
      <c r="C1103" s="77"/>
      <c r="D1103" s="78"/>
      <c r="E1103" s="78"/>
      <c r="F1103" s="79"/>
      <c r="G1103" s="43"/>
      <c r="H1103" s="34"/>
      <c r="I1103" s="78"/>
    </row>
    <row r="1104" spans="2:9" x14ac:dyDescent="0.2">
      <c r="B1104" s="77"/>
      <c r="C1104" s="77"/>
      <c r="D1104" s="78"/>
      <c r="E1104" s="78"/>
      <c r="F1104" s="79"/>
      <c r="G1104" s="43"/>
      <c r="H1104" s="34"/>
      <c r="I1104" s="78"/>
    </row>
    <row r="1105" spans="2:9" x14ac:dyDescent="0.2">
      <c r="B1105" s="77"/>
      <c r="C1105" s="77"/>
      <c r="D1105" s="78"/>
      <c r="E1105" s="78"/>
      <c r="F1105" s="79"/>
      <c r="G1105" s="43"/>
      <c r="H1105" s="34"/>
      <c r="I1105" s="78"/>
    </row>
    <row r="1106" spans="2:9" x14ac:dyDescent="0.2">
      <c r="B1106" s="77"/>
      <c r="C1106" s="77"/>
      <c r="D1106" s="78"/>
      <c r="E1106" s="78"/>
      <c r="F1106" s="79"/>
      <c r="G1106" s="43"/>
      <c r="H1106" s="34"/>
      <c r="I1106" s="78"/>
    </row>
    <row r="1107" spans="2:9" x14ac:dyDescent="0.2">
      <c r="B1107" s="77"/>
      <c r="C1107" s="77"/>
      <c r="D1107" s="43"/>
      <c r="E1107" s="43"/>
      <c r="F1107" s="66"/>
      <c r="G1107" s="44"/>
      <c r="H1107" s="34"/>
      <c r="I1107" s="43"/>
    </row>
    <row r="1108" spans="2:9" x14ac:dyDescent="0.2">
      <c r="B1108" s="77"/>
      <c r="C1108" s="77"/>
      <c r="D1108" s="43"/>
      <c r="E1108" s="43"/>
      <c r="F1108" s="66"/>
      <c r="G1108" s="44"/>
      <c r="H1108" s="34"/>
      <c r="I1108" s="43"/>
    </row>
    <row r="1109" spans="2:9" x14ac:dyDescent="0.2">
      <c r="B1109" s="77"/>
      <c r="C1109" s="77"/>
      <c r="D1109" s="43"/>
      <c r="E1109" s="43"/>
      <c r="F1109" s="66"/>
      <c r="G1109" s="44"/>
      <c r="H1109" s="34"/>
      <c r="I1109" s="43"/>
    </row>
    <row r="1110" spans="2:9" x14ac:dyDescent="0.2">
      <c r="B1110" s="77"/>
      <c r="C1110" s="77"/>
      <c r="D1110" s="43"/>
      <c r="E1110" s="43"/>
      <c r="F1110" s="66"/>
      <c r="G1110" s="44"/>
      <c r="H1110" s="34"/>
      <c r="I1110" s="43"/>
    </row>
    <row r="1111" spans="2:9" x14ac:dyDescent="0.2">
      <c r="B1111" s="77"/>
      <c r="C1111" s="77"/>
      <c r="D1111" s="43"/>
      <c r="E1111" s="43"/>
      <c r="F1111" s="66"/>
      <c r="G1111" s="44"/>
      <c r="H1111" s="34"/>
      <c r="I1111" s="43"/>
    </row>
    <row r="1112" spans="2:9" x14ac:dyDescent="0.2">
      <c r="B1112" s="77"/>
      <c r="C1112" s="77"/>
      <c r="D1112" s="43"/>
      <c r="E1112" s="43"/>
      <c r="F1112" s="43"/>
      <c r="G1112" s="43"/>
      <c r="H1112" s="34"/>
      <c r="I1112" s="43"/>
    </row>
    <row r="1113" spans="2:9" x14ac:dyDescent="0.2">
      <c r="B1113" s="77"/>
      <c r="C1113" s="77"/>
      <c r="D1113" s="43"/>
      <c r="E1113" s="43"/>
      <c r="F1113" s="43"/>
      <c r="G1113" s="43"/>
      <c r="H1113" s="34"/>
      <c r="I1113" s="43"/>
    </row>
  </sheetData>
  <sheetProtection algorithmName="SHA-512" hashValue="z3HGjOvAfcCReqoFlPMq+Erbj+7NXpvr5ovLBQEdVegjAue28sldZi6yVEPgRtHTUqSivgHvKXGO53XvgEdW9w==" saltValue="sWAut3RyPJepMGlWAzadAw==" spinCount="100000" sheet="1" objects="1" scenarios="1" selectLockedCells="1"/>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M19"/>
  <sheetViews>
    <sheetView showGridLines="0" rightToLeft="1" workbookViewId="0">
      <selection activeCell="J4" sqref="J4"/>
    </sheetView>
  </sheetViews>
  <sheetFormatPr defaultColWidth="9.140625" defaultRowHeight="14.25" x14ac:dyDescent="0.2"/>
  <cols>
    <col min="1" max="4" width="9.140625" style="151"/>
    <col min="5" max="11" width="14.28515625" style="151" customWidth="1"/>
    <col min="12" max="12" width="11.42578125" style="151" customWidth="1"/>
    <col min="13" max="16384" width="9.140625" style="151"/>
  </cols>
  <sheetData>
    <row r="1" spans="1:13" ht="74.25" customHeight="1" x14ac:dyDescent="0.2">
      <c r="A1" s="321" t="s">
        <v>1447</v>
      </c>
      <c r="B1" s="321"/>
      <c r="C1" s="321"/>
      <c r="D1" s="321"/>
      <c r="E1" s="321"/>
      <c r="F1" s="321"/>
      <c r="G1" s="321"/>
      <c r="H1" s="321"/>
      <c r="I1" s="321"/>
      <c r="J1" s="321"/>
      <c r="K1" s="321"/>
      <c r="L1" s="321"/>
      <c r="M1" s="321"/>
    </row>
    <row r="2" spans="1:13" ht="114" x14ac:dyDescent="0.2">
      <c r="A2" s="153" t="s">
        <v>86</v>
      </c>
      <c r="B2" s="153" t="s">
        <v>1267</v>
      </c>
      <c r="C2" s="153" t="s">
        <v>1268</v>
      </c>
      <c r="D2" s="166" t="s">
        <v>1283</v>
      </c>
      <c r="E2" s="153" t="s">
        <v>1269</v>
      </c>
      <c r="F2" s="153" t="s">
        <v>1270</v>
      </c>
      <c r="G2" s="166" t="s">
        <v>1280</v>
      </c>
      <c r="H2" s="153" t="s">
        <v>1271</v>
      </c>
      <c r="I2" s="153" t="s">
        <v>1272</v>
      </c>
      <c r="J2" s="153" t="s">
        <v>1273</v>
      </c>
      <c r="K2" s="166" t="s">
        <v>1284</v>
      </c>
      <c r="L2" s="152"/>
    </row>
    <row r="3" spans="1:13" x14ac:dyDescent="0.2">
      <c r="A3" s="327" t="s">
        <v>1274</v>
      </c>
      <c r="B3" s="325">
        <v>0.5</v>
      </c>
      <c r="C3" s="325">
        <v>0.15</v>
      </c>
      <c r="D3" s="325">
        <f>C3*B3</f>
        <v>7.4999999999999997E-2</v>
      </c>
      <c r="E3" s="154">
        <v>1</v>
      </c>
      <c r="F3" s="155">
        <v>0.2</v>
      </c>
      <c r="G3" s="155">
        <f>1-C3</f>
        <v>0.85</v>
      </c>
      <c r="H3" s="155" t="s">
        <v>1275</v>
      </c>
      <c r="I3" s="156">
        <f>IF(H3="כן",G3/1.15,G3)</f>
        <v>0.73913043478260876</v>
      </c>
      <c r="J3" s="156">
        <f>1-I3</f>
        <v>0.26086956521739124</v>
      </c>
      <c r="K3" s="157">
        <f>J3*F3</f>
        <v>5.2173913043478251E-2</v>
      </c>
    </row>
    <row r="4" spans="1:13" x14ac:dyDescent="0.2">
      <c r="A4" s="328"/>
      <c r="B4" s="328"/>
      <c r="C4" s="326"/>
      <c r="D4" s="326"/>
      <c r="E4" s="154">
        <v>2</v>
      </c>
      <c r="F4" s="155">
        <v>0.3</v>
      </c>
      <c r="G4" s="155">
        <f>1-C3</f>
        <v>0.85</v>
      </c>
      <c r="H4" s="154" t="s">
        <v>1276</v>
      </c>
      <c r="I4" s="156">
        <f t="shared" ref="I4:I6" si="0">IF(H4="כן",G4/1.15,G4)</f>
        <v>0.85</v>
      </c>
      <c r="J4" s="156">
        <f t="shared" ref="J4:J6" si="1">1-I4</f>
        <v>0.15000000000000002</v>
      </c>
      <c r="K4" s="157">
        <f>J4*F4</f>
        <v>4.5000000000000005E-2</v>
      </c>
    </row>
    <row r="5" spans="1:13" x14ac:dyDescent="0.2">
      <c r="A5" s="327" t="s">
        <v>1277</v>
      </c>
      <c r="B5" s="325">
        <v>0.5</v>
      </c>
      <c r="C5" s="325">
        <v>0.3</v>
      </c>
      <c r="D5" s="325">
        <f>C5*B5</f>
        <v>0.15</v>
      </c>
      <c r="E5" s="154">
        <v>3</v>
      </c>
      <c r="F5" s="155">
        <v>0.4</v>
      </c>
      <c r="G5" s="155">
        <f t="shared" ref="G5" si="2">1-C5</f>
        <v>0.7</v>
      </c>
      <c r="H5" s="154" t="s">
        <v>1276</v>
      </c>
      <c r="I5" s="156">
        <f t="shared" si="0"/>
        <v>0.7</v>
      </c>
      <c r="J5" s="156">
        <f t="shared" si="1"/>
        <v>0.30000000000000004</v>
      </c>
      <c r="K5" s="157">
        <f>J5*F5</f>
        <v>0.12000000000000002</v>
      </c>
    </row>
    <row r="6" spans="1:13" x14ac:dyDescent="0.2">
      <c r="A6" s="328"/>
      <c r="B6" s="328"/>
      <c r="C6" s="326"/>
      <c r="D6" s="326"/>
      <c r="E6" s="154">
        <v>4</v>
      </c>
      <c r="F6" s="155">
        <v>0.1</v>
      </c>
      <c r="G6" s="155">
        <f>1-C5</f>
        <v>0.7</v>
      </c>
      <c r="H6" s="154" t="s">
        <v>1275</v>
      </c>
      <c r="I6" s="156">
        <f t="shared" si="0"/>
        <v>0.60869565217391308</v>
      </c>
      <c r="J6" s="156">
        <f t="shared" si="1"/>
        <v>0.39130434782608692</v>
      </c>
      <c r="K6" s="157">
        <f>J6*F6</f>
        <v>3.9130434782608692E-2</v>
      </c>
    </row>
    <row r="7" spans="1:13" ht="15" x14ac:dyDescent="0.25">
      <c r="D7" s="168">
        <f>SUM(D3:D6)</f>
        <v>0.22499999999999998</v>
      </c>
      <c r="F7" s="167"/>
      <c r="H7" s="167"/>
      <c r="I7" s="167"/>
      <c r="J7" s="167"/>
      <c r="K7" s="158">
        <f>SUM(K3:K6)</f>
        <v>0.25630434782608696</v>
      </c>
    </row>
    <row r="8" spans="1:13" ht="15" x14ac:dyDescent="0.25">
      <c r="C8" s="167" t="s">
        <v>1281</v>
      </c>
      <c r="J8" s="167" t="s">
        <v>1282</v>
      </c>
    </row>
    <row r="9" spans="1:13" ht="15" x14ac:dyDescent="0.25">
      <c r="E9" s="159"/>
      <c r="F9" s="161"/>
    </row>
    <row r="10" spans="1:13" ht="15" x14ac:dyDescent="0.25">
      <c r="B10" s="164" t="s">
        <v>1442</v>
      </c>
    </row>
    <row r="11" spans="1:13" ht="22.5" customHeight="1" x14ac:dyDescent="0.2">
      <c r="B11" s="165" t="s">
        <v>1279</v>
      </c>
      <c r="F11" s="162"/>
    </row>
    <row r="12" spans="1:13" ht="22.5" customHeight="1" x14ac:dyDescent="0.2">
      <c r="B12" s="302" t="s">
        <v>1453</v>
      </c>
      <c r="F12" s="163"/>
    </row>
    <row r="13" spans="1:13" ht="22.5" customHeight="1" x14ac:dyDescent="0.2">
      <c r="B13" s="301" t="s">
        <v>1451</v>
      </c>
      <c r="F13" s="161"/>
    </row>
    <row r="14" spans="1:13" ht="22.5" customHeight="1" x14ac:dyDescent="0.2">
      <c r="B14" s="301" t="s">
        <v>1452</v>
      </c>
      <c r="F14" s="161"/>
    </row>
    <row r="15" spans="1:13" ht="22.5" customHeight="1" x14ac:dyDescent="0.2">
      <c r="B15" s="302" t="s">
        <v>1455</v>
      </c>
      <c r="F15" s="161"/>
    </row>
    <row r="16" spans="1:13" ht="22.5" customHeight="1" x14ac:dyDescent="0.2">
      <c r="B16" s="165" t="s">
        <v>1278</v>
      </c>
      <c r="F16" s="161"/>
    </row>
    <row r="17" spans="2:6" ht="22.5" customHeight="1" x14ac:dyDescent="0.2">
      <c r="B17" s="303" t="s">
        <v>1454</v>
      </c>
      <c r="F17" s="161"/>
    </row>
    <row r="18" spans="2:6" x14ac:dyDescent="0.2">
      <c r="B18" s="165"/>
      <c r="F18" s="161"/>
    </row>
    <row r="19" spans="2:6" ht="15" x14ac:dyDescent="0.25">
      <c r="B19" s="159" t="s">
        <v>1456</v>
      </c>
    </row>
  </sheetData>
  <sheetProtection algorithmName="SHA-512" hashValue="vIaTxSLhX9CC1I03zBetqHYTKr9E0nsvBD0RZT00PfAMoRm458Ew62PN6WEV8a86oPEMl5qGbhty9GuXZfXYsA==" saltValue="C0oqWfBo750HQO8qVmYyKg==" spinCount="100000" sheet="1" objects="1" scenarios="1"/>
  <mergeCells count="9">
    <mergeCell ref="A1:M1"/>
    <mergeCell ref="D3:D4"/>
    <mergeCell ref="D5:D6"/>
    <mergeCell ref="A3:A4"/>
    <mergeCell ref="B3:B4"/>
    <mergeCell ref="C3:C4"/>
    <mergeCell ref="A5:A6"/>
    <mergeCell ref="B5:B6"/>
    <mergeCell ref="C5:C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322"/>
  <sheetViews>
    <sheetView showGridLines="0" rightToLeft="1" zoomScale="85" zoomScaleNormal="85" workbookViewId="0">
      <selection activeCell="B8" sqref="B8"/>
    </sheetView>
  </sheetViews>
  <sheetFormatPr defaultColWidth="9.140625" defaultRowHeight="14.25" x14ac:dyDescent="0.2"/>
  <cols>
    <col min="1" max="1" width="20.5703125" style="254" bestFit="1" customWidth="1"/>
    <col min="2" max="2" width="62.28515625" style="268" bestFit="1" customWidth="1"/>
    <col min="3" max="3" width="8" style="254" customWidth="1"/>
    <col min="4" max="6" width="6" style="254" customWidth="1"/>
    <col min="7" max="16384" width="9.140625" style="254"/>
  </cols>
  <sheetData>
    <row r="1" spans="1:4" ht="48" customHeight="1" thickBot="1" x14ac:dyDescent="0.25">
      <c r="A1" s="331" t="s">
        <v>1408</v>
      </c>
      <c r="B1" s="331"/>
    </row>
    <row r="2" spans="1:4" x14ac:dyDescent="0.2">
      <c r="A2" s="253" t="s">
        <v>1297</v>
      </c>
      <c r="B2" s="261" t="s">
        <v>1428</v>
      </c>
    </row>
    <row r="3" spans="1:4" x14ac:dyDescent="0.2">
      <c r="A3" s="255" t="s">
        <v>1298</v>
      </c>
      <c r="B3" s="262" t="s">
        <v>1421</v>
      </c>
    </row>
    <row r="4" spans="1:4" x14ac:dyDescent="0.2">
      <c r="A4" s="255" t="s">
        <v>1299</v>
      </c>
      <c r="B4" s="262" t="s">
        <v>1300</v>
      </c>
    </row>
    <row r="5" spans="1:4" x14ac:dyDescent="0.2">
      <c r="A5" s="255"/>
      <c r="B5" s="262" t="s">
        <v>1301</v>
      </c>
    </row>
    <row r="6" spans="1:4" x14ac:dyDescent="0.2">
      <c r="A6" s="255" t="s">
        <v>1302</v>
      </c>
      <c r="B6" s="262" t="s">
        <v>1303</v>
      </c>
    </row>
    <row r="7" spans="1:4" x14ac:dyDescent="0.2">
      <c r="A7" s="255" t="s">
        <v>1304</v>
      </c>
      <c r="B7" s="262" t="s">
        <v>1305</v>
      </c>
    </row>
    <row r="8" spans="1:4" x14ac:dyDescent="0.2">
      <c r="A8" s="255" t="s">
        <v>1306</v>
      </c>
      <c r="B8" s="263" t="s">
        <v>1307</v>
      </c>
    </row>
    <row r="9" spans="1:4" ht="15" customHeight="1" x14ac:dyDescent="0.2">
      <c r="A9" s="255" t="s">
        <v>1308</v>
      </c>
      <c r="B9" s="262" t="s">
        <v>1309</v>
      </c>
    </row>
    <row r="10" spans="1:4" ht="15" customHeight="1" x14ac:dyDescent="0.2">
      <c r="A10" s="255" t="s">
        <v>1310</v>
      </c>
      <c r="B10" s="262" t="s">
        <v>1311</v>
      </c>
    </row>
    <row r="11" spans="1:4" ht="15" customHeight="1" x14ac:dyDescent="0.2">
      <c r="A11" s="255" t="s">
        <v>1312</v>
      </c>
      <c r="B11" s="262" t="s">
        <v>1313</v>
      </c>
    </row>
    <row r="12" spans="1:4" ht="15" customHeight="1" x14ac:dyDescent="0.2">
      <c r="A12" s="255" t="s">
        <v>1314</v>
      </c>
      <c r="B12" s="262" t="s">
        <v>1411</v>
      </c>
    </row>
    <row r="13" spans="1:4" ht="15" customHeight="1" x14ac:dyDescent="0.2">
      <c r="A13" s="255" t="s">
        <v>1316</v>
      </c>
      <c r="B13" s="262">
        <v>588</v>
      </c>
    </row>
    <row r="14" spans="1:4" ht="15" customHeight="1" x14ac:dyDescent="0.2">
      <c r="A14" s="255" t="s">
        <v>1317</v>
      </c>
      <c r="B14" s="262" t="s">
        <v>1318</v>
      </c>
    </row>
    <row r="15" spans="1:4" ht="28.5" x14ac:dyDescent="0.2">
      <c r="A15" s="255" t="s">
        <v>1319</v>
      </c>
      <c r="B15" s="264" t="s">
        <v>1320</v>
      </c>
    </row>
    <row r="16" spans="1:4" ht="15" customHeight="1" x14ac:dyDescent="0.25">
      <c r="A16" s="255" t="s">
        <v>1321</v>
      </c>
      <c r="B16" s="264" t="s">
        <v>1322</v>
      </c>
      <c r="D16" s="256"/>
    </row>
    <row r="17" spans="1:2" ht="15" customHeight="1" x14ac:dyDescent="0.2">
      <c r="A17" s="255" t="s">
        <v>1323</v>
      </c>
      <c r="B17" s="262" t="s">
        <v>1394</v>
      </c>
    </row>
    <row r="18" spans="1:2" ht="15" customHeight="1" x14ac:dyDescent="0.2">
      <c r="A18" s="255"/>
      <c r="B18" s="262" t="s">
        <v>1324</v>
      </c>
    </row>
    <row r="19" spans="1:2" ht="15" customHeight="1" thickBot="1" x14ac:dyDescent="0.25">
      <c r="A19" s="257"/>
      <c r="B19" s="265" t="s">
        <v>1325</v>
      </c>
    </row>
    <row r="20" spans="1:2" ht="15" customHeight="1" thickBot="1" x14ac:dyDescent="0.25">
      <c r="A20" s="258"/>
      <c r="B20" s="266"/>
    </row>
    <row r="21" spans="1:2" x14ac:dyDescent="0.2">
      <c r="A21" s="270" t="s">
        <v>1409</v>
      </c>
      <c r="B21" s="261" t="s">
        <v>1398</v>
      </c>
    </row>
    <row r="22" spans="1:2" x14ac:dyDescent="0.2">
      <c r="A22" s="259" t="s">
        <v>1298</v>
      </c>
      <c r="B22" s="262" t="s">
        <v>1339</v>
      </c>
    </row>
    <row r="23" spans="1:2" x14ac:dyDescent="0.2">
      <c r="A23" s="259" t="s">
        <v>1299</v>
      </c>
      <c r="B23" s="262" t="s">
        <v>1340</v>
      </c>
    </row>
    <row r="24" spans="1:2" x14ac:dyDescent="0.2">
      <c r="A24" s="259"/>
      <c r="B24" s="262" t="s">
        <v>1341</v>
      </c>
    </row>
    <row r="25" spans="1:2" x14ac:dyDescent="0.2">
      <c r="A25" s="259" t="s">
        <v>1302</v>
      </c>
      <c r="B25" s="262" t="s">
        <v>1303</v>
      </c>
    </row>
    <row r="26" spans="1:2" x14ac:dyDescent="0.2">
      <c r="A26" s="259" t="s">
        <v>1304</v>
      </c>
      <c r="B26" s="262" t="s">
        <v>1305</v>
      </c>
    </row>
    <row r="27" spans="1:2" x14ac:dyDescent="0.2">
      <c r="A27" s="259" t="s">
        <v>1306</v>
      </c>
      <c r="B27" s="263" t="s">
        <v>1344</v>
      </c>
    </row>
    <row r="28" spans="1:2" x14ac:dyDescent="0.2">
      <c r="A28" s="259" t="s">
        <v>1308</v>
      </c>
      <c r="B28" s="263">
        <v>451</v>
      </c>
    </row>
    <row r="29" spans="1:2" x14ac:dyDescent="0.2">
      <c r="A29" s="259" t="s">
        <v>1310</v>
      </c>
      <c r="B29" s="262" t="s">
        <v>1311</v>
      </c>
    </row>
    <row r="30" spans="1:2" x14ac:dyDescent="0.2">
      <c r="A30" s="259" t="s">
        <v>1312</v>
      </c>
      <c r="B30" s="262" t="s">
        <v>1313</v>
      </c>
    </row>
    <row r="31" spans="1:2" x14ac:dyDescent="0.2">
      <c r="A31" s="259" t="s">
        <v>1314</v>
      </c>
      <c r="B31" s="262" t="s">
        <v>1315</v>
      </c>
    </row>
    <row r="32" spans="1:2" x14ac:dyDescent="0.2">
      <c r="A32" s="259" t="s">
        <v>1316</v>
      </c>
      <c r="B32" s="262">
        <v>588</v>
      </c>
    </row>
    <row r="33" spans="1:2" x14ac:dyDescent="0.2">
      <c r="A33" s="259" t="s">
        <v>1317</v>
      </c>
      <c r="B33" s="262" t="s">
        <v>1318</v>
      </c>
    </row>
    <row r="34" spans="1:2" ht="28.5" x14ac:dyDescent="0.2">
      <c r="A34" s="259" t="s">
        <v>1319</v>
      </c>
      <c r="B34" s="264" t="s">
        <v>1320</v>
      </c>
    </row>
    <row r="35" spans="1:2" x14ac:dyDescent="0.2">
      <c r="A35" s="259" t="s">
        <v>1321</v>
      </c>
      <c r="B35" s="264" t="s">
        <v>1322</v>
      </c>
    </row>
    <row r="36" spans="1:2" x14ac:dyDescent="0.2">
      <c r="A36" s="259" t="s">
        <v>1323</v>
      </c>
      <c r="B36" s="262" t="s">
        <v>1346</v>
      </c>
    </row>
    <row r="37" spans="1:2" x14ac:dyDescent="0.2">
      <c r="A37" s="259"/>
      <c r="B37" s="262" t="s">
        <v>1324</v>
      </c>
    </row>
    <row r="38" spans="1:2" ht="15" thickBot="1" x14ac:dyDescent="0.25">
      <c r="A38" s="257"/>
      <c r="B38" s="265" t="s">
        <v>1325</v>
      </c>
    </row>
    <row r="39" spans="1:2" ht="15" customHeight="1" thickBot="1" x14ac:dyDescent="0.25">
      <c r="A39" s="258"/>
      <c r="B39" s="266"/>
    </row>
    <row r="40" spans="1:2" ht="15" customHeight="1" x14ac:dyDescent="0.2">
      <c r="A40" s="253" t="s">
        <v>1326</v>
      </c>
      <c r="B40" s="261" t="s">
        <v>1429</v>
      </c>
    </row>
    <row r="41" spans="1:2" ht="15" customHeight="1" x14ac:dyDescent="0.2">
      <c r="A41" s="255" t="s">
        <v>1298</v>
      </c>
      <c r="B41" s="262" t="s">
        <v>1422</v>
      </c>
    </row>
    <row r="42" spans="1:2" ht="15" customHeight="1" x14ac:dyDescent="0.2">
      <c r="A42" s="255" t="s">
        <v>1299</v>
      </c>
      <c r="B42" s="262" t="s">
        <v>1300</v>
      </c>
    </row>
    <row r="43" spans="1:2" ht="15" customHeight="1" x14ac:dyDescent="0.2">
      <c r="A43" s="255"/>
      <c r="B43" s="262" t="s">
        <v>1301</v>
      </c>
    </row>
    <row r="44" spans="1:2" ht="15" customHeight="1" x14ac:dyDescent="0.2">
      <c r="A44" s="255" t="s">
        <v>1302</v>
      </c>
      <c r="B44" s="262" t="s">
        <v>1303</v>
      </c>
    </row>
    <row r="45" spans="1:2" ht="15" customHeight="1" x14ac:dyDescent="0.2">
      <c r="A45" s="255" t="s">
        <v>1304</v>
      </c>
      <c r="B45" s="262" t="s">
        <v>1305</v>
      </c>
    </row>
    <row r="46" spans="1:2" ht="15" customHeight="1" x14ac:dyDescent="0.2">
      <c r="A46" s="255" t="s">
        <v>1306</v>
      </c>
      <c r="B46" s="263" t="s">
        <v>1307</v>
      </c>
    </row>
    <row r="47" spans="1:2" ht="15" customHeight="1" x14ac:dyDescent="0.2">
      <c r="A47" s="255" t="s">
        <v>1308</v>
      </c>
      <c r="B47" s="262" t="s">
        <v>1327</v>
      </c>
    </row>
    <row r="48" spans="1:2" ht="15" customHeight="1" x14ac:dyDescent="0.2">
      <c r="A48" s="255" t="s">
        <v>1310</v>
      </c>
      <c r="B48" s="262" t="s">
        <v>1328</v>
      </c>
    </row>
    <row r="49" spans="1:2" ht="15" customHeight="1" x14ac:dyDescent="0.2">
      <c r="A49" s="255" t="s">
        <v>1312</v>
      </c>
      <c r="B49" s="262" t="s">
        <v>1313</v>
      </c>
    </row>
    <row r="50" spans="1:2" ht="15" customHeight="1" x14ac:dyDescent="0.2">
      <c r="A50" s="255" t="s">
        <v>1314</v>
      </c>
      <c r="B50" s="262" t="s">
        <v>1411</v>
      </c>
    </row>
    <row r="51" spans="1:2" ht="15" customHeight="1" x14ac:dyDescent="0.2">
      <c r="A51" s="255" t="s">
        <v>1316</v>
      </c>
      <c r="B51" s="262">
        <v>588</v>
      </c>
    </row>
    <row r="52" spans="1:2" ht="15" customHeight="1" x14ac:dyDescent="0.2">
      <c r="A52" s="255" t="s">
        <v>1317</v>
      </c>
      <c r="B52" s="262" t="s">
        <v>1318</v>
      </c>
    </row>
    <row r="53" spans="1:2" ht="28.5" x14ac:dyDescent="0.2">
      <c r="A53" s="255" t="s">
        <v>1319</v>
      </c>
      <c r="B53" s="264" t="s">
        <v>1320</v>
      </c>
    </row>
    <row r="54" spans="1:2" x14ac:dyDescent="0.2">
      <c r="A54" s="255" t="s">
        <v>1321</v>
      </c>
      <c r="B54" s="264" t="s">
        <v>1322</v>
      </c>
    </row>
    <row r="55" spans="1:2" ht="15" customHeight="1" x14ac:dyDescent="0.2">
      <c r="A55" s="255" t="s">
        <v>1323</v>
      </c>
      <c r="B55" s="262" t="s">
        <v>1395</v>
      </c>
    </row>
    <row r="56" spans="1:2" ht="15" customHeight="1" x14ac:dyDescent="0.2">
      <c r="A56" s="255"/>
      <c r="B56" s="262" t="s">
        <v>1324</v>
      </c>
    </row>
    <row r="57" spans="1:2" ht="15" customHeight="1" x14ac:dyDescent="0.2">
      <c r="A57" s="255"/>
      <c r="B57" s="262" t="s">
        <v>1325</v>
      </c>
    </row>
    <row r="58" spans="1:2" ht="15" customHeight="1" x14ac:dyDescent="0.2">
      <c r="A58" s="329" t="s">
        <v>1329</v>
      </c>
      <c r="B58" s="330"/>
    </row>
    <row r="59" spans="1:2" ht="15" customHeight="1" x14ac:dyDescent="0.2">
      <c r="A59" s="255" t="s">
        <v>1302</v>
      </c>
      <c r="B59" s="262" t="s">
        <v>1330</v>
      </c>
    </row>
    <row r="60" spans="1:2" ht="15" customHeight="1" x14ac:dyDescent="0.2">
      <c r="A60" s="255" t="s">
        <v>1331</v>
      </c>
      <c r="B60" s="262" t="s">
        <v>1332</v>
      </c>
    </row>
    <row r="61" spans="1:2" ht="15" customHeight="1" thickBot="1" x14ac:dyDescent="0.25">
      <c r="A61" s="257" t="s">
        <v>1306</v>
      </c>
      <c r="B61" s="267" t="s">
        <v>1333</v>
      </c>
    </row>
    <row r="62" spans="1:2" ht="15" customHeight="1" thickBot="1" x14ac:dyDescent="0.25">
      <c r="B62" s="254"/>
    </row>
    <row r="63" spans="1:2" x14ac:dyDescent="0.2">
      <c r="A63" s="270" t="s">
        <v>1410</v>
      </c>
      <c r="B63" s="261" t="s">
        <v>1399</v>
      </c>
    </row>
    <row r="64" spans="1:2" x14ac:dyDescent="0.2">
      <c r="A64" s="259" t="s">
        <v>1298</v>
      </c>
      <c r="B64" s="262" t="s">
        <v>1339</v>
      </c>
    </row>
    <row r="65" spans="1:2" x14ac:dyDescent="0.2">
      <c r="A65" s="259" t="s">
        <v>1299</v>
      </c>
      <c r="B65" s="262" t="s">
        <v>1300</v>
      </c>
    </row>
    <row r="66" spans="1:2" x14ac:dyDescent="0.2">
      <c r="A66" s="259"/>
      <c r="B66" s="262" t="s">
        <v>1351</v>
      </c>
    </row>
    <row r="67" spans="1:2" x14ac:dyDescent="0.2">
      <c r="A67" s="259" t="s">
        <v>1302</v>
      </c>
      <c r="B67" s="262" t="s">
        <v>1303</v>
      </c>
    </row>
    <row r="68" spans="1:2" x14ac:dyDescent="0.2">
      <c r="A68" s="259" t="s">
        <v>1304</v>
      </c>
      <c r="B68" s="262" t="s">
        <v>1305</v>
      </c>
    </row>
    <row r="69" spans="1:2" x14ac:dyDescent="0.2">
      <c r="A69" s="259" t="s">
        <v>1306</v>
      </c>
      <c r="B69" s="263" t="s">
        <v>1344</v>
      </c>
    </row>
    <row r="70" spans="1:2" x14ac:dyDescent="0.2">
      <c r="A70" s="259" t="s">
        <v>1308</v>
      </c>
      <c r="B70" s="263" t="s">
        <v>1345</v>
      </c>
    </row>
    <row r="71" spans="1:2" x14ac:dyDescent="0.2">
      <c r="A71" s="259" t="s">
        <v>1310</v>
      </c>
      <c r="B71" s="262" t="s">
        <v>1311</v>
      </c>
    </row>
    <row r="72" spans="1:2" x14ac:dyDescent="0.2">
      <c r="A72" s="259" t="s">
        <v>1312</v>
      </c>
      <c r="B72" s="262" t="s">
        <v>1313</v>
      </c>
    </row>
    <row r="73" spans="1:2" x14ac:dyDescent="0.2">
      <c r="A73" s="259" t="s">
        <v>1314</v>
      </c>
      <c r="B73" s="262" t="s">
        <v>1315</v>
      </c>
    </row>
    <row r="74" spans="1:2" x14ac:dyDescent="0.2">
      <c r="A74" s="259" t="s">
        <v>1316</v>
      </c>
      <c r="B74" s="262">
        <v>588</v>
      </c>
    </row>
    <row r="75" spans="1:2" x14ac:dyDescent="0.2">
      <c r="A75" s="259" t="s">
        <v>1317</v>
      </c>
      <c r="B75" s="262" t="s">
        <v>1318</v>
      </c>
    </row>
    <row r="76" spans="1:2" ht="28.5" x14ac:dyDescent="0.2">
      <c r="A76" s="259" t="s">
        <v>1319</v>
      </c>
      <c r="B76" s="264" t="s">
        <v>1320</v>
      </c>
    </row>
    <row r="77" spans="1:2" x14ac:dyDescent="0.2">
      <c r="A77" s="259" t="s">
        <v>1321</v>
      </c>
      <c r="B77" s="264" t="s">
        <v>1322</v>
      </c>
    </row>
    <row r="78" spans="1:2" x14ac:dyDescent="0.2">
      <c r="A78" s="259" t="s">
        <v>1323</v>
      </c>
      <c r="B78" s="262" t="s">
        <v>1346</v>
      </c>
    </row>
    <row r="79" spans="1:2" x14ac:dyDescent="0.2">
      <c r="A79" s="259"/>
      <c r="B79" s="262" t="s">
        <v>1324</v>
      </c>
    </row>
    <row r="80" spans="1:2" x14ac:dyDescent="0.2">
      <c r="A80" s="259"/>
      <c r="B80" s="262" t="s">
        <v>1325</v>
      </c>
    </row>
    <row r="81" spans="1:2" x14ac:dyDescent="0.2">
      <c r="A81" s="259" t="s">
        <v>1331</v>
      </c>
      <c r="B81" s="262" t="s">
        <v>1347</v>
      </c>
    </row>
    <row r="82" spans="1:2" x14ac:dyDescent="0.2">
      <c r="A82" s="329" t="s">
        <v>1329</v>
      </c>
      <c r="B82" s="330"/>
    </row>
    <row r="83" spans="1:2" x14ac:dyDescent="0.2">
      <c r="A83" s="259" t="s">
        <v>1302</v>
      </c>
      <c r="B83" s="262" t="s">
        <v>1330</v>
      </c>
    </row>
    <row r="84" spans="1:2" x14ac:dyDescent="0.2">
      <c r="A84" s="259" t="s">
        <v>1331</v>
      </c>
      <c r="B84" s="262" t="s">
        <v>1332</v>
      </c>
    </row>
    <row r="85" spans="1:2" ht="15" thickBot="1" x14ac:dyDescent="0.25">
      <c r="A85" s="257" t="s">
        <v>1306</v>
      </c>
      <c r="B85" s="267" t="s">
        <v>1348</v>
      </c>
    </row>
    <row r="86" spans="1:2" ht="15" customHeight="1" thickBot="1" x14ac:dyDescent="0.25">
      <c r="B86" s="254"/>
    </row>
    <row r="87" spans="1:2" ht="15" customHeight="1" x14ac:dyDescent="0.2">
      <c r="A87" s="253" t="s">
        <v>1334</v>
      </c>
      <c r="B87" s="261" t="s">
        <v>1430</v>
      </c>
    </row>
    <row r="88" spans="1:2" ht="15" customHeight="1" x14ac:dyDescent="0.2">
      <c r="A88" s="255" t="s">
        <v>1298</v>
      </c>
      <c r="B88" s="262" t="s">
        <v>1423</v>
      </c>
    </row>
    <row r="89" spans="1:2" ht="15" customHeight="1" x14ac:dyDescent="0.2">
      <c r="A89" s="255" t="s">
        <v>1299</v>
      </c>
      <c r="B89" s="262" t="s">
        <v>1300</v>
      </c>
    </row>
    <row r="90" spans="1:2" ht="15" customHeight="1" x14ac:dyDescent="0.2">
      <c r="A90" s="255"/>
      <c r="B90" s="262" t="s">
        <v>1413</v>
      </c>
    </row>
    <row r="91" spans="1:2" ht="15" customHeight="1" x14ac:dyDescent="0.2">
      <c r="A91" s="255" t="s">
        <v>1302</v>
      </c>
      <c r="B91" s="262" t="s">
        <v>1303</v>
      </c>
    </row>
    <row r="92" spans="1:2" ht="15" customHeight="1" x14ac:dyDescent="0.2">
      <c r="A92" s="255" t="s">
        <v>1304</v>
      </c>
      <c r="B92" s="262" t="s">
        <v>1305</v>
      </c>
    </row>
    <row r="93" spans="1:2" ht="15" customHeight="1" x14ac:dyDescent="0.2">
      <c r="A93" s="255" t="s">
        <v>1306</v>
      </c>
      <c r="B93" s="263" t="s">
        <v>1307</v>
      </c>
    </row>
    <row r="94" spans="1:2" ht="15" customHeight="1" x14ac:dyDescent="0.2">
      <c r="A94" s="255" t="s">
        <v>1308</v>
      </c>
      <c r="B94" s="262" t="s">
        <v>1309</v>
      </c>
    </row>
    <row r="95" spans="1:2" ht="15" customHeight="1" x14ac:dyDescent="0.2">
      <c r="A95" s="255" t="s">
        <v>1310</v>
      </c>
      <c r="B95" s="262" t="s">
        <v>1311</v>
      </c>
    </row>
    <row r="96" spans="1:2" ht="15" customHeight="1" x14ac:dyDescent="0.2">
      <c r="A96" s="255" t="s">
        <v>1312</v>
      </c>
      <c r="B96" s="262" t="s">
        <v>1313</v>
      </c>
    </row>
    <row r="97" spans="1:2" ht="15" customHeight="1" x14ac:dyDescent="0.2">
      <c r="A97" s="255" t="s">
        <v>1314</v>
      </c>
      <c r="B97" s="262" t="s">
        <v>1411</v>
      </c>
    </row>
    <row r="98" spans="1:2" ht="15" customHeight="1" x14ac:dyDescent="0.2">
      <c r="A98" s="255" t="s">
        <v>1316</v>
      </c>
      <c r="B98" s="262">
        <v>588</v>
      </c>
    </row>
    <row r="99" spans="1:2" ht="15" customHeight="1" x14ac:dyDescent="0.2">
      <c r="A99" s="255" t="s">
        <v>1317</v>
      </c>
      <c r="B99" s="262" t="s">
        <v>1318</v>
      </c>
    </row>
    <row r="100" spans="1:2" ht="28.5" x14ac:dyDescent="0.2">
      <c r="A100" s="255" t="s">
        <v>1319</v>
      </c>
      <c r="B100" s="264" t="s">
        <v>1320</v>
      </c>
    </row>
    <row r="101" spans="1:2" ht="15" customHeight="1" x14ac:dyDescent="0.2">
      <c r="A101" s="255" t="s">
        <v>1321</v>
      </c>
      <c r="B101" s="264" t="s">
        <v>1322</v>
      </c>
    </row>
    <row r="102" spans="1:2" ht="15" customHeight="1" x14ac:dyDescent="0.2">
      <c r="A102" s="255" t="s">
        <v>1323</v>
      </c>
      <c r="B102" s="262" t="s">
        <v>1336</v>
      </c>
    </row>
    <row r="103" spans="1:2" ht="15" customHeight="1" x14ac:dyDescent="0.2">
      <c r="A103" s="255"/>
      <c r="B103" s="262" t="s">
        <v>1324</v>
      </c>
    </row>
    <row r="104" spans="1:2" ht="15" customHeight="1" thickBot="1" x14ac:dyDescent="0.25">
      <c r="A104" s="257"/>
      <c r="B104" s="265" t="s">
        <v>1325</v>
      </c>
    </row>
    <row r="105" spans="1:2" ht="15" customHeight="1" thickBot="1" x14ac:dyDescent="0.25">
      <c r="B105" s="254"/>
    </row>
    <row r="106" spans="1:2" x14ac:dyDescent="0.2">
      <c r="A106" s="270" t="s">
        <v>1414</v>
      </c>
      <c r="B106" s="261" t="s">
        <v>1400</v>
      </c>
    </row>
    <row r="107" spans="1:2" x14ac:dyDescent="0.2">
      <c r="A107" s="259" t="s">
        <v>1298</v>
      </c>
      <c r="B107" s="262" t="s">
        <v>1350</v>
      </c>
    </row>
    <row r="108" spans="1:2" x14ac:dyDescent="0.2">
      <c r="A108" s="259" t="s">
        <v>1299</v>
      </c>
      <c r="B108" s="262" t="s">
        <v>1412</v>
      </c>
    </row>
    <row r="109" spans="1:2" x14ac:dyDescent="0.2">
      <c r="A109" s="259"/>
      <c r="B109" s="262" t="s">
        <v>1413</v>
      </c>
    </row>
    <row r="110" spans="1:2" x14ac:dyDescent="0.2">
      <c r="A110" s="259" t="s">
        <v>1302</v>
      </c>
      <c r="B110" s="262" t="s">
        <v>1303</v>
      </c>
    </row>
    <row r="111" spans="1:2" x14ac:dyDescent="0.2">
      <c r="A111" s="259" t="s">
        <v>1304</v>
      </c>
      <c r="B111" s="262" t="s">
        <v>1305</v>
      </c>
    </row>
    <row r="112" spans="1:2" x14ac:dyDescent="0.2">
      <c r="A112" s="259" t="s">
        <v>1306</v>
      </c>
      <c r="B112" s="263" t="s">
        <v>1344</v>
      </c>
    </row>
    <row r="113" spans="1:2" x14ac:dyDescent="0.2">
      <c r="A113" s="259" t="s">
        <v>1308</v>
      </c>
      <c r="B113" s="263">
        <v>451</v>
      </c>
    </row>
    <row r="114" spans="1:2" x14ac:dyDescent="0.2">
      <c r="A114" s="259" t="s">
        <v>1310</v>
      </c>
      <c r="B114" s="262" t="s">
        <v>1311</v>
      </c>
    </row>
    <row r="115" spans="1:2" x14ac:dyDescent="0.2">
      <c r="A115" s="259" t="s">
        <v>1312</v>
      </c>
      <c r="B115" s="262" t="s">
        <v>1313</v>
      </c>
    </row>
    <row r="116" spans="1:2" x14ac:dyDescent="0.2">
      <c r="A116" s="259" t="s">
        <v>1314</v>
      </c>
      <c r="B116" s="262" t="s">
        <v>1315</v>
      </c>
    </row>
    <row r="117" spans="1:2" x14ac:dyDescent="0.2">
      <c r="A117" s="259" t="s">
        <v>1316</v>
      </c>
      <c r="B117" s="262">
        <v>588</v>
      </c>
    </row>
    <row r="118" spans="1:2" x14ac:dyDescent="0.2">
      <c r="A118" s="259" t="s">
        <v>1317</v>
      </c>
      <c r="B118" s="262" t="s">
        <v>1318</v>
      </c>
    </row>
    <row r="119" spans="1:2" ht="28.5" x14ac:dyDescent="0.2">
      <c r="A119" s="259" t="s">
        <v>1319</v>
      </c>
      <c r="B119" s="264" t="s">
        <v>1320</v>
      </c>
    </row>
    <row r="120" spans="1:2" x14ac:dyDescent="0.2">
      <c r="A120" s="259" t="s">
        <v>1321</v>
      </c>
      <c r="B120" s="264" t="s">
        <v>1322</v>
      </c>
    </row>
    <row r="121" spans="1:2" x14ac:dyDescent="0.2">
      <c r="A121" s="259" t="s">
        <v>1323</v>
      </c>
      <c r="B121" s="262" t="s">
        <v>1346</v>
      </c>
    </row>
    <row r="122" spans="1:2" x14ac:dyDescent="0.2">
      <c r="A122" s="259"/>
      <c r="B122" s="262" t="s">
        <v>1324</v>
      </c>
    </row>
    <row r="123" spans="1:2" ht="15" thickBot="1" x14ac:dyDescent="0.25">
      <c r="A123" s="257"/>
      <c r="B123" s="265" t="s">
        <v>1325</v>
      </c>
    </row>
    <row r="124" spans="1:2" ht="15" customHeight="1" thickBot="1" x14ac:dyDescent="0.25">
      <c r="A124" s="258"/>
      <c r="B124" s="266"/>
    </row>
    <row r="125" spans="1:2" x14ac:dyDescent="0.2">
      <c r="A125" s="253" t="s">
        <v>1337</v>
      </c>
      <c r="B125" s="261" t="s">
        <v>1431</v>
      </c>
    </row>
    <row r="126" spans="1:2" x14ac:dyDescent="0.2">
      <c r="A126" s="255" t="s">
        <v>1298</v>
      </c>
      <c r="B126" s="262" t="s">
        <v>1423</v>
      </c>
    </row>
    <row r="127" spans="1:2" x14ac:dyDescent="0.2">
      <c r="A127" s="255" t="s">
        <v>1299</v>
      </c>
      <c r="B127" s="262" t="s">
        <v>1300</v>
      </c>
    </row>
    <row r="128" spans="1:2" x14ac:dyDescent="0.2">
      <c r="A128" s="255"/>
      <c r="B128" s="262" t="s">
        <v>1335</v>
      </c>
    </row>
    <row r="129" spans="1:2" x14ac:dyDescent="0.2">
      <c r="A129" s="255" t="s">
        <v>1302</v>
      </c>
      <c r="B129" s="262" t="s">
        <v>1303</v>
      </c>
    </row>
    <row r="130" spans="1:2" x14ac:dyDescent="0.2">
      <c r="A130" s="255" t="s">
        <v>1304</v>
      </c>
      <c r="B130" s="262" t="s">
        <v>1305</v>
      </c>
    </row>
    <row r="131" spans="1:2" x14ac:dyDescent="0.2">
      <c r="A131" s="255" t="s">
        <v>1306</v>
      </c>
      <c r="B131" s="263" t="s">
        <v>1307</v>
      </c>
    </row>
    <row r="132" spans="1:2" x14ac:dyDescent="0.2">
      <c r="A132" s="255" t="s">
        <v>1308</v>
      </c>
      <c r="B132" s="262" t="s">
        <v>1327</v>
      </c>
    </row>
    <row r="133" spans="1:2" x14ac:dyDescent="0.2">
      <c r="A133" s="255" t="s">
        <v>1310</v>
      </c>
      <c r="B133" s="262" t="s">
        <v>1311</v>
      </c>
    </row>
    <row r="134" spans="1:2" x14ac:dyDescent="0.2">
      <c r="A134" s="255" t="s">
        <v>1312</v>
      </c>
      <c r="B134" s="262" t="s">
        <v>1313</v>
      </c>
    </row>
    <row r="135" spans="1:2" x14ac:dyDescent="0.2">
      <c r="A135" s="255" t="s">
        <v>1314</v>
      </c>
      <c r="B135" s="262" t="s">
        <v>1411</v>
      </c>
    </row>
    <row r="136" spans="1:2" x14ac:dyDescent="0.2">
      <c r="A136" s="255" t="s">
        <v>1316</v>
      </c>
      <c r="B136" s="262">
        <v>588</v>
      </c>
    </row>
    <row r="137" spans="1:2" x14ac:dyDescent="0.2">
      <c r="A137" s="255" t="s">
        <v>1317</v>
      </c>
      <c r="B137" s="262" t="s">
        <v>1318</v>
      </c>
    </row>
    <row r="138" spans="1:2" ht="28.5" x14ac:dyDescent="0.2">
      <c r="A138" s="255" t="s">
        <v>1319</v>
      </c>
      <c r="B138" s="264" t="s">
        <v>1320</v>
      </c>
    </row>
    <row r="139" spans="1:2" x14ac:dyDescent="0.2">
      <c r="A139" s="255" t="s">
        <v>1321</v>
      </c>
      <c r="B139" s="264" t="s">
        <v>1322</v>
      </c>
    </row>
    <row r="140" spans="1:2" x14ac:dyDescent="0.2">
      <c r="A140" s="255" t="s">
        <v>1323</v>
      </c>
      <c r="B140" s="262" t="s">
        <v>1396</v>
      </c>
    </row>
    <row r="141" spans="1:2" x14ac:dyDescent="0.2">
      <c r="A141" s="255"/>
      <c r="B141" s="262" t="s">
        <v>1324</v>
      </c>
    </row>
    <row r="142" spans="1:2" x14ac:dyDescent="0.2">
      <c r="A142" s="255"/>
      <c r="B142" s="262" t="s">
        <v>1325</v>
      </c>
    </row>
    <row r="143" spans="1:2" x14ac:dyDescent="0.2">
      <c r="A143" s="329" t="s">
        <v>1329</v>
      </c>
      <c r="B143" s="330"/>
    </row>
    <row r="144" spans="1:2" x14ac:dyDescent="0.2">
      <c r="A144" s="255" t="s">
        <v>1302</v>
      </c>
      <c r="B144" s="262" t="s">
        <v>1330</v>
      </c>
    </row>
    <row r="145" spans="1:2" x14ac:dyDescent="0.2">
      <c r="A145" s="255" t="s">
        <v>1331</v>
      </c>
      <c r="B145" s="262" t="s">
        <v>1332</v>
      </c>
    </row>
    <row r="146" spans="1:2" ht="15" thickBot="1" x14ac:dyDescent="0.25">
      <c r="A146" s="257" t="s">
        <v>1306</v>
      </c>
      <c r="B146" s="267" t="s">
        <v>1333</v>
      </c>
    </row>
    <row r="147" spans="1:2" ht="15" thickBot="1" x14ac:dyDescent="0.25">
      <c r="B147" s="254"/>
    </row>
    <row r="148" spans="1:2" x14ac:dyDescent="0.2">
      <c r="A148" s="270" t="s">
        <v>1415</v>
      </c>
      <c r="B148" s="261" t="s">
        <v>1401</v>
      </c>
    </row>
    <row r="149" spans="1:2" ht="15" customHeight="1" x14ac:dyDescent="0.2">
      <c r="A149" s="259" t="s">
        <v>1298</v>
      </c>
      <c r="B149" s="262" t="s">
        <v>1350</v>
      </c>
    </row>
    <row r="150" spans="1:2" ht="15" customHeight="1" x14ac:dyDescent="0.2">
      <c r="A150" s="259" t="s">
        <v>1299</v>
      </c>
      <c r="B150" s="262" t="s">
        <v>1300</v>
      </c>
    </row>
    <row r="151" spans="1:2" ht="15" customHeight="1" x14ac:dyDescent="0.2">
      <c r="A151" s="259"/>
      <c r="B151" s="262" t="s">
        <v>1416</v>
      </c>
    </row>
    <row r="152" spans="1:2" ht="15" customHeight="1" x14ac:dyDescent="0.2">
      <c r="A152" s="259" t="s">
        <v>1302</v>
      </c>
      <c r="B152" s="262" t="s">
        <v>1303</v>
      </c>
    </row>
    <row r="153" spans="1:2" ht="15" customHeight="1" x14ac:dyDescent="0.2">
      <c r="A153" s="259" t="s">
        <v>1304</v>
      </c>
      <c r="B153" s="262" t="s">
        <v>1305</v>
      </c>
    </row>
    <row r="154" spans="1:2" x14ac:dyDescent="0.2">
      <c r="A154" s="259" t="s">
        <v>1306</v>
      </c>
      <c r="B154" s="263" t="s">
        <v>1344</v>
      </c>
    </row>
    <row r="155" spans="1:2" x14ac:dyDescent="0.2">
      <c r="A155" s="259" t="s">
        <v>1308</v>
      </c>
      <c r="B155" s="263" t="s">
        <v>1345</v>
      </c>
    </row>
    <row r="156" spans="1:2" x14ac:dyDescent="0.2">
      <c r="A156" s="259" t="s">
        <v>1310</v>
      </c>
      <c r="B156" s="262" t="s">
        <v>1311</v>
      </c>
    </row>
    <row r="157" spans="1:2" x14ac:dyDescent="0.2">
      <c r="A157" s="259" t="s">
        <v>1312</v>
      </c>
      <c r="B157" s="262" t="s">
        <v>1313</v>
      </c>
    </row>
    <row r="158" spans="1:2" x14ac:dyDescent="0.2">
      <c r="A158" s="259" t="s">
        <v>1314</v>
      </c>
      <c r="B158" s="262" t="s">
        <v>1315</v>
      </c>
    </row>
    <row r="159" spans="1:2" x14ac:dyDescent="0.2">
      <c r="A159" s="259" t="s">
        <v>1316</v>
      </c>
      <c r="B159" s="262">
        <v>588</v>
      </c>
    </row>
    <row r="160" spans="1:2" x14ac:dyDescent="0.2">
      <c r="A160" s="259" t="s">
        <v>1317</v>
      </c>
      <c r="B160" s="262" t="s">
        <v>1318</v>
      </c>
    </row>
    <row r="161" spans="1:2" ht="28.5" x14ac:dyDescent="0.2">
      <c r="A161" s="259" t="s">
        <v>1319</v>
      </c>
      <c r="B161" s="264" t="s">
        <v>1320</v>
      </c>
    </row>
    <row r="162" spans="1:2" x14ac:dyDescent="0.2">
      <c r="A162" s="259" t="s">
        <v>1321</v>
      </c>
      <c r="B162" s="264" t="s">
        <v>1322</v>
      </c>
    </row>
    <row r="163" spans="1:2" x14ac:dyDescent="0.2">
      <c r="A163" s="259" t="s">
        <v>1323</v>
      </c>
      <c r="B163" s="262" t="s">
        <v>1346</v>
      </c>
    </row>
    <row r="164" spans="1:2" x14ac:dyDescent="0.2">
      <c r="A164" s="259"/>
      <c r="B164" s="262" t="s">
        <v>1324</v>
      </c>
    </row>
    <row r="165" spans="1:2" x14ac:dyDescent="0.2">
      <c r="A165" s="259"/>
      <c r="B165" s="262" t="s">
        <v>1325</v>
      </c>
    </row>
    <row r="166" spans="1:2" x14ac:dyDescent="0.2">
      <c r="A166" s="259" t="s">
        <v>1331</v>
      </c>
      <c r="B166" s="262" t="s">
        <v>1347</v>
      </c>
    </row>
    <row r="167" spans="1:2" x14ac:dyDescent="0.2">
      <c r="A167" s="329" t="s">
        <v>1329</v>
      </c>
      <c r="B167" s="330"/>
    </row>
    <row r="168" spans="1:2" x14ac:dyDescent="0.2">
      <c r="A168" s="259" t="s">
        <v>1302</v>
      </c>
      <c r="B168" s="262" t="s">
        <v>1330</v>
      </c>
    </row>
    <row r="169" spans="1:2" x14ac:dyDescent="0.2">
      <c r="A169" s="259" t="s">
        <v>1331</v>
      </c>
      <c r="B169" s="262" t="s">
        <v>1332</v>
      </c>
    </row>
    <row r="170" spans="1:2" ht="15" thickBot="1" x14ac:dyDescent="0.25">
      <c r="A170" s="257" t="s">
        <v>1306</v>
      </c>
      <c r="B170" s="267" t="s">
        <v>1348</v>
      </c>
    </row>
    <row r="171" spans="1:2" ht="15" thickBot="1" x14ac:dyDescent="0.25">
      <c r="A171" s="258"/>
      <c r="B171" s="266"/>
    </row>
    <row r="172" spans="1:2" ht="28.5" x14ac:dyDescent="0.2">
      <c r="A172" s="253" t="s">
        <v>1338</v>
      </c>
      <c r="B172" s="261" t="s">
        <v>1402</v>
      </c>
    </row>
    <row r="173" spans="1:2" x14ac:dyDescent="0.2">
      <c r="A173" s="255" t="s">
        <v>1298</v>
      </c>
      <c r="B173" s="262" t="s">
        <v>1339</v>
      </c>
    </row>
    <row r="174" spans="1:2" x14ac:dyDescent="0.2">
      <c r="A174" s="255" t="s">
        <v>1299</v>
      </c>
      <c r="B174" s="262" t="s">
        <v>1340</v>
      </c>
    </row>
    <row r="175" spans="1:2" x14ac:dyDescent="0.2">
      <c r="A175" s="255"/>
      <c r="B175" s="262" t="s">
        <v>1341</v>
      </c>
    </row>
    <row r="176" spans="1:2" x14ac:dyDescent="0.2">
      <c r="A176" s="255" t="s">
        <v>1302</v>
      </c>
      <c r="B176" s="262" t="s">
        <v>1303</v>
      </c>
    </row>
    <row r="177" spans="1:2" x14ac:dyDescent="0.2">
      <c r="A177" s="255" t="s">
        <v>1304</v>
      </c>
      <c r="B177" s="262" t="s">
        <v>1305</v>
      </c>
    </row>
    <row r="178" spans="1:2" ht="28.5" x14ac:dyDescent="0.2">
      <c r="A178" s="255" t="s">
        <v>1342</v>
      </c>
      <c r="B178" s="264" t="s">
        <v>1343</v>
      </c>
    </row>
    <row r="179" spans="1:2" x14ac:dyDescent="0.2">
      <c r="A179" s="255" t="s">
        <v>1306</v>
      </c>
      <c r="B179" s="263" t="s">
        <v>1344</v>
      </c>
    </row>
    <row r="180" spans="1:2" x14ac:dyDescent="0.2">
      <c r="A180" s="255" t="s">
        <v>1308</v>
      </c>
      <c r="B180" s="263" t="s">
        <v>1345</v>
      </c>
    </row>
    <row r="181" spans="1:2" x14ac:dyDescent="0.2">
      <c r="A181" s="255" t="s">
        <v>1310</v>
      </c>
      <c r="B181" s="262" t="s">
        <v>1311</v>
      </c>
    </row>
    <row r="182" spans="1:2" x14ac:dyDescent="0.2">
      <c r="A182" s="255" t="s">
        <v>1312</v>
      </c>
      <c r="B182" s="262" t="s">
        <v>1313</v>
      </c>
    </row>
    <row r="183" spans="1:2" x14ac:dyDescent="0.2">
      <c r="A183" s="255" t="s">
        <v>1314</v>
      </c>
      <c r="B183" s="262" t="s">
        <v>1315</v>
      </c>
    </row>
    <row r="184" spans="1:2" x14ac:dyDescent="0.2">
      <c r="A184" s="255" t="s">
        <v>1316</v>
      </c>
      <c r="B184" s="262">
        <v>588</v>
      </c>
    </row>
    <row r="185" spans="1:2" x14ac:dyDescent="0.2">
      <c r="A185" s="255" t="s">
        <v>1317</v>
      </c>
      <c r="B185" s="262" t="s">
        <v>1318</v>
      </c>
    </row>
    <row r="186" spans="1:2" ht="28.5" x14ac:dyDescent="0.2">
      <c r="A186" s="255" t="s">
        <v>1319</v>
      </c>
      <c r="B186" s="264" t="s">
        <v>1320</v>
      </c>
    </row>
    <row r="187" spans="1:2" x14ac:dyDescent="0.2">
      <c r="A187" s="255" t="s">
        <v>1321</v>
      </c>
      <c r="B187" s="264" t="s">
        <v>1322</v>
      </c>
    </row>
    <row r="188" spans="1:2" x14ac:dyDescent="0.2">
      <c r="A188" s="255" t="s">
        <v>1323</v>
      </c>
      <c r="B188" s="262" t="s">
        <v>1346</v>
      </c>
    </row>
    <row r="189" spans="1:2" x14ac:dyDescent="0.2">
      <c r="A189" s="255"/>
      <c r="B189" s="262" t="s">
        <v>1324</v>
      </c>
    </row>
    <row r="190" spans="1:2" x14ac:dyDescent="0.2">
      <c r="A190" s="255"/>
      <c r="B190" s="262" t="s">
        <v>1325</v>
      </c>
    </row>
    <row r="191" spans="1:2" x14ac:dyDescent="0.2">
      <c r="A191" s="255" t="s">
        <v>1331</v>
      </c>
      <c r="B191" s="262" t="s">
        <v>1347</v>
      </c>
    </row>
    <row r="192" spans="1:2" x14ac:dyDescent="0.2">
      <c r="A192" s="329" t="s">
        <v>1329</v>
      </c>
      <c r="B192" s="330"/>
    </row>
    <row r="193" spans="1:2" x14ac:dyDescent="0.2">
      <c r="A193" s="255" t="s">
        <v>1302</v>
      </c>
      <c r="B193" s="262" t="s">
        <v>1330</v>
      </c>
    </row>
    <row r="194" spans="1:2" x14ac:dyDescent="0.2">
      <c r="A194" s="255" t="s">
        <v>1331</v>
      </c>
      <c r="B194" s="262" t="s">
        <v>1332</v>
      </c>
    </row>
    <row r="195" spans="1:2" ht="15" thickBot="1" x14ac:dyDescent="0.25">
      <c r="A195" s="257" t="s">
        <v>1306</v>
      </c>
      <c r="B195" s="267" t="s">
        <v>1348</v>
      </c>
    </row>
    <row r="196" spans="1:2" ht="15" thickBot="1" x14ac:dyDescent="0.25"/>
    <row r="197" spans="1:2" ht="28.5" x14ac:dyDescent="0.2">
      <c r="A197" s="253" t="s">
        <v>1349</v>
      </c>
      <c r="B197" s="261" t="s">
        <v>1403</v>
      </c>
    </row>
    <row r="198" spans="1:2" x14ac:dyDescent="0.2">
      <c r="A198" s="255" t="s">
        <v>1298</v>
      </c>
      <c r="B198" s="262" t="s">
        <v>1350</v>
      </c>
    </row>
    <row r="199" spans="1:2" x14ac:dyDescent="0.2">
      <c r="A199" s="255" t="s">
        <v>1299</v>
      </c>
      <c r="B199" s="262" t="s">
        <v>1340</v>
      </c>
    </row>
    <row r="200" spans="1:2" x14ac:dyDescent="0.2">
      <c r="A200" s="255"/>
      <c r="B200" s="262" t="s">
        <v>1351</v>
      </c>
    </row>
    <row r="201" spans="1:2" x14ac:dyDescent="0.2">
      <c r="A201" s="255" t="s">
        <v>1302</v>
      </c>
      <c r="B201" s="262" t="s">
        <v>1303</v>
      </c>
    </row>
    <row r="202" spans="1:2" x14ac:dyDescent="0.2">
      <c r="A202" s="255" t="s">
        <v>1304</v>
      </c>
      <c r="B202" s="262" t="s">
        <v>1305</v>
      </c>
    </row>
    <row r="203" spans="1:2" ht="28.5" x14ac:dyDescent="0.2">
      <c r="A203" s="255" t="s">
        <v>1342</v>
      </c>
      <c r="B203" s="264" t="s">
        <v>1343</v>
      </c>
    </row>
    <row r="204" spans="1:2" x14ac:dyDescent="0.2">
      <c r="A204" s="255" t="s">
        <v>1306</v>
      </c>
      <c r="B204" s="263" t="s">
        <v>1344</v>
      </c>
    </row>
    <row r="205" spans="1:2" x14ac:dyDescent="0.2">
      <c r="A205" s="255" t="s">
        <v>1308</v>
      </c>
      <c r="B205" s="263" t="s">
        <v>1345</v>
      </c>
    </row>
    <row r="206" spans="1:2" x14ac:dyDescent="0.2">
      <c r="A206" s="255" t="s">
        <v>1310</v>
      </c>
      <c r="B206" s="262" t="s">
        <v>1311</v>
      </c>
    </row>
    <row r="207" spans="1:2" x14ac:dyDescent="0.2">
      <c r="A207" s="255" t="s">
        <v>1312</v>
      </c>
      <c r="B207" s="262" t="s">
        <v>1313</v>
      </c>
    </row>
    <row r="208" spans="1:2" x14ac:dyDescent="0.2">
      <c r="A208" s="255" t="s">
        <v>1314</v>
      </c>
      <c r="B208" s="262" t="s">
        <v>1315</v>
      </c>
    </row>
    <row r="209" spans="1:2" x14ac:dyDescent="0.2">
      <c r="A209" s="255" t="s">
        <v>1316</v>
      </c>
      <c r="B209" s="262">
        <v>588</v>
      </c>
    </row>
    <row r="210" spans="1:2" x14ac:dyDescent="0.2">
      <c r="A210" s="255" t="s">
        <v>1317</v>
      </c>
      <c r="B210" s="262" t="s">
        <v>1318</v>
      </c>
    </row>
    <row r="211" spans="1:2" ht="28.5" x14ac:dyDescent="0.2">
      <c r="A211" s="255" t="s">
        <v>1319</v>
      </c>
      <c r="B211" s="264" t="s">
        <v>1320</v>
      </c>
    </row>
    <row r="212" spans="1:2" x14ac:dyDescent="0.2">
      <c r="A212" s="255" t="s">
        <v>1321</v>
      </c>
      <c r="B212" s="264" t="s">
        <v>1322</v>
      </c>
    </row>
    <row r="213" spans="1:2" x14ac:dyDescent="0.2">
      <c r="A213" s="255" t="s">
        <v>1323</v>
      </c>
      <c r="B213" s="262" t="s">
        <v>1346</v>
      </c>
    </row>
    <row r="214" spans="1:2" x14ac:dyDescent="0.2">
      <c r="A214" s="255"/>
      <c r="B214" s="262" t="s">
        <v>1324</v>
      </c>
    </row>
    <row r="215" spans="1:2" x14ac:dyDescent="0.2">
      <c r="A215" s="255"/>
      <c r="B215" s="262" t="s">
        <v>1325</v>
      </c>
    </row>
    <row r="216" spans="1:2" x14ac:dyDescent="0.2">
      <c r="A216" s="255" t="s">
        <v>1331</v>
      </c>
      <c r="B216" s="262" t="s">
        <v>1347</v>
      </c>
    </row>
    <row r="217" spans="1:2" x14ac:dyDescent="0.2">
      <c r="A217" s="329" t="s">
        <v>1329</v>
      </c>
      <c r="B217" s="330"/>
    </row>
    <row r="218" spans="1:2" x14ac:dyDescent="0.2">
      <c r="A218" s="255" t="s">
        <v>1302</v>
      </c>
      <c r="B218" s="262" t="s">
        <v>1330</v>
      </c>
    </row>
    <row r="219" spans="1:2" x14ac:dyDescent="0.2">
      <c r="A219" s="255" t="s">
        <v>1331</v>
      </c>
      <c r="B219" s="262" t="s">
        <v>1332</v>
      </c>
    </row>
    <row r="220" spans="1:2" ht="15" thickBot="1" x14ac:dyDescent="0.25">
      <c r="A220" s="257" t="s">
        <v>1306</v>
      </c>
      <c r="B220" s="267" t="s">
        <v>1348</v>
      </c>
    </row>
    <row r="221" spans="1:2" ht="15" thickBot="1" x14ac:dyDescent="0.25">
      <c r="A221" s="258"/>
      <c r="B221" s="266"/>
    </row>
    <row r="222" spans="1:2" x14ac:dyDescent="0.2">
      <c r="A222" s="253" t="s">
        <v>1352</v>
      </c>
      <c r="B222" s="261" t="s">
        <v>1404</v>
      </c>
    </row>
    <row r="223" spans="1:2" x14ac:dyDescent="0.2">
      <c r="A223" s="255" t="s">
        <v>1298</v>
      </c>
      <c r="B223" s="262" t="s">
        <v>1353</v>
      </c>
    </row>
    <row r="224" spans="1:2" x14ac:dyDescent="0.2">
      <c r="A224" s="255" t="s">
        <v>1302</v>
      </c>
      <c r="B224" s="262" t="s">
        <v>1330</v>
      </c>
    </row>
    <row r="225" spans="1:2" x14ac:dyDescent="0.2">
      <c r="A225" s="255" t="s">
        <v>1304</v>
      </c>
      <c r="B225" s="262" t="s">
        <v>1305</v>
      </c>
    </row>
    <row r="226" spans="1:2" x14ac:dyDescent="0.2">
      <c r="A226" s="255" t="s">
        <v>1306</v>
      </c>
      <c r="B226" s="263" t="s">
        <v>1354</v>
      </c>
    </row>
    <row r="227" spans="1:2" x14ac:dyDescent="0.2">
      <c r="A227" s="255" t="s">
        <v>1308</v>
      </c>
      <c r="B227" s="262" t="s">
        <v>1355</v>
      </c>
    </row>
    <row r="228" spans="1:2" x14ac:dyDescent="0.2">
      <c r="A228" s="255" t="s">
        <v>1310</v>
      </c>
      <c r="B228" s="262" t="s">
        <v>1311</v>
      </c>
    </row>
    <row r="229" spans="1:2" x14ac:dyDescent="0.2">
      <c r="A229" s="255" t="s">
        <v>1312</v>
      </c>
      <c r="B229" s="262" t="s">
        <v>1313</v>
      </c>
    </row>
    <row r="230" spans="1:2" x14ac:dyDescent="0.2">
      <c r="A230" s="255" t="s">
        <v>1314</v>
      </c>
      <c r="B230" s="262" t="s">
        <v>1315</v>
      </c>
    </row>
    <row r="231" spans="1:2" x14ac:dyDescent="0.2">
      <c r="A231" s="255" t="s">
        <v>1316</v>
      </c>
      <c r="B231" s="262">
        <v>588</v>
      </c>
    </row>
    <row r="232" spans="1:2" x14ac:dyDescent="0.2">
      <c r="A232" s="255" t="s">
        <v>1317</v>
      </c>
      <c r="B232" s="262" t="s">
        <v>1318</v>
      </c>
    </row>
    <row r="233" spans="1:2" ht="28.5" x14ac:dyDescent="0.2">
      <c r="A233" s="255" t="s">
        <v>1319</v>
      </c>
      <c r="B233" s="264" t="s">
        <v>1320</v>
      </c>
    </row>
    <row r="234" spans="1:2" x14ac:dyDescent="0.2">
      <c r="A234" s="255" t="s">
        <v>1321</v>
      </c>
      <c r="B234" s="264" t="s">
        <v>1322</v>
      </c>
    </row>
    <row r="235" spans="1:2" x14ac:dyDescent="0.2">
      <c r="A235" s="255" t="s">
        <v>1323</v>
      </c>
      <c r="B235" s="262" t="s">
        <v>1356</v>
      </c>
    </row>
    <row r="236" spans="1:2" x14ac:dyDescent="0.2">
      <c r="A236" s="255"/>
      <c r="B236" s="262" t="s">
        <v>1357</v>
      </c>
    </row>
    <row r="237" spans="1:2" x14ac:dyDescent="0.2">
      <c r="A237" s="255"/>
      <c r="B237" s="262" t="s">
        <v>1397</v>
      </c>
    </row>
    <row r="238" spans="1:2" x14ac:dyDescent="0.2">
      <c r="A238" s="329" t="s">
        <v>1329</v>
      </c>
      <c r="B238" s="330"/>
    </row>
    <row r="239" spans="1:2" x14ac:dyDescent="0.2">
      <c r="A239" s="255" t="s">
        <v>1302</v>
      </c>
      <c r="B239" s="262" t="s">
        <v>1330</v>
      </c>
    </row>
    <row r="240" spans="1:2" x14ac:dyDescent="0.2">
      <c r="A240" s="255" t="s">
        <v>1331</v>
      </c>
      <c r="B240" s="262" t="s">
        <v>1332</v>
      </c>
    </row>
    <row r="241" spans="1:2" ht="15" thickBot="1" x14ac:dyDescent="0.25">
      <c r="A241" s="257" t="s">
        <v>1306</v>
      </c>
      <c r="B241" s="267" t="s">
        <v>1333</v>
      </c>
    </row>
    <row r="242" spans="1:2" ht="15" thickBot="1" x14ac:dyDescent="0.25">
      <c r="A242" s="258"/>
      <c r="B242" s="266"/>
    </row>
    <row r="243" spans="1:2" x14ac:dyDescent="0.2">
      <c r="A243" s="253" t="s">
        <v>1358</v>
      </c>
      <c r="B243" s="261" t="s">
        <v>1405</v>
      </c>
    </row>
    <row r="244" spans="1:2" x14ac:dyDescent="0.2">
      <c r="A244" s="255" t="s">
        <v>1298</v>
      </c>
      <c r="B244" s="262" t="s">
        <v>1359</v>
      </c>
    </row>
    <row r="245" spans="1:2" x14ac:dyDescent="0.2">
      <c r="A245" s="255" t="s">
        <v>1302</v>
      </c>
      <c r="B245" s="262" t="s">
        <v>1303</v>
      </c>
    </row>
    <row r="246" spans="1:2" x14ac:dyDescent="0.2">
      <c r="A246" s="255" t="s">
        <v>1304</v>
      </c>
      <c r="B246" s="262" t="s">
        <v>1305</v>
      </c>
    </row>
    <row r="247" spans="1:2" x14ac:dyDescent="0.2">
      <c r="A247" s="255" t="s">
        <v>1306</v>
      </c>
      <c r="B247" s="263" t="s">
        <v>1360</v>
      </c>
    </row>
    <row r="248" spans="1:2" x14ac:dyDescent="0.2">
      <c r="A248" s="255" t="s">
        <v>1308</v>
      </c>
      <c r="B248" s="263" t="s">
        <v>1361</v>
      </c>
    </row>
    <row r="249" spans="1:2" x14ac:dyDescent="0.2">
      <c r="A249" s="255" t="s">
        <v>1310</v>
      </c>
      <c r="B249" s="262" t="s">
        <v>1311</v>
      </c>
    </row>
    <row r="250" spans="1:2" x14ac:dyDescent="0.2">
      <c r="A250" s="255" t="s">
        <v>1312</v>
      </c>
      <c r="B250" s="262" t="s">
        <v>1313</v>
      </c>
    </row>
    <row r="251" spans="1:2" x14ac:dyDescent="0.2">
      <c r="A251" s="255" t="s">
        <v>1314</v>
      </c>
      <c r="B251" s="262" t="s">
        <v>1315</v>
      </c>
    </row>
    <row r="252" spans="1:2" x14ac:dyDescent="0.2">
      <c r="A252" s="255" t="s">
        <v>1316</v>
      </c>
      <c r="B252" s="262">
        <v>588</v>
      </c>
    </row>
    <row r="253" spans="1:2" x14ac:dyDescent="0.2">
      <c r="A253" s="255" t="s">
        <v>1317</v>
      </c>
      <c r="B253" s="262" t="s">
        <v>1318</v>
      </c>
    </row>
    <row r="254" spans="1:2" ht="28.5" x14ac:dyDescent="0.2">
      <c r="A254" s="255" t="s">
        <v>1319</v>
      </c>
      <c r="B254" s="264" t="s">
        <v>1320</v>
      </c>
    </row>
    <row r="255" spans="1:2" x14ac:dyDescent="0.2">
      <c r="A255" s="255" t="s">
        <v>1321</v>
      </c>
      <c r="B255" s="264" t="s">
        <v>1322</v>
      </c>
    </row>
    <row r="256" spans="1:2" x14ac:dyDescent="0.2">
      <c r="A256" s="255" t="s">
        <v>1323</v>
      </c>
      <c r="B256" s="262" t="s">
        <v>1362</v>
      </c>
    </row>
    <row r="257" spans="1:2" x14ac:dyDescent="0.2">
      <c r="A257" s="255"/>
      <c r="B257" s="262" t="s">
        <v>1363</v>
      </c>
    </row>
    <row r="258" spans="1:2" x14ac:dyDescent="0.2">
      <c r="A258" s="255"/>
      <c r="B258" s="262" t="s">
        <v>1325</v>
      </c>
    </row>
    <row r="259" spans="1:2" x14ac:dyDescent="0.2">
      <c r="A259" s="255" t="s">
        <v>1331</v>
      </c>
      <c r="B259" s="262" t="s">
        <v>1364</v>
      </c>
    </row>
    <row r="260" spans="1:2" x14ac:dyDescent="0.2">
      <c r="A260" s="329" t="s">
        <v>1329</v>
      </c>
      <c r="B260" s="330"/>
    </row>
    <row r="261" spans="1:2" x14ac:dyDescent="0.2">
      <c r="A261" s="255" t="s">
        <v>1302</v>
      </c>
      <c r="B261" s="262" t="s">
        <v>1330</v>
      </c>
    </row>
    <row r="262" spans="1:2" x14ac:dyDescent="0.2">
      <c r="A262" s="255" t="s">
        <v>1331</v>
      </c>
      <c r="B262" s="262" t="s">
        <v>1365</v>
      </c>
    </row>
    <row r="263" spans="1:2" ht="15" thickBot="1" x14ac:dyDescent="0.25">
      <c r="A263" s="257" t="s">
        <v>1306</v>
      </c>
      <c r="B263" s="267" t="s">
        <v>1366</v>
      </c>
    </row>
    <row r="264" spans="1:2" ht="15" thickBot="1" x14ac:dyDescent="0.25"/>
    <row r="265" spans="1:2" x14ac:dyDescent="0.2">
      <c r="A265" s="253" t="s">
        <v>1367</v>
      </c>
      <c r="B265" s="261" t="s">
        <v>1406</v>
      </c>
    </row>
    <row r="266" spans="1:2" x14ac:dyDescent="0.2">
      <c r="A266" s="255" t="s">
        <v>1298</v>
      </c>
      <c r="B266" s="262" t="s">
        <v>1368</v>
      </c>
    </row>
    <row r="267" spans="1:2" x14ac:dyDescent="0.2">
      <c r="A267" s="255" t="s">
        <v>1302</v>
      </c>
      <c r="B267" s="262" t="s">
        <v>1303</v>
      </c>
    </row>
    <row r="268" spans="1:2" x14ac:dyDescent="0.2">
      <c r="A268" s="255" t="s">
        <v>1304</v>
      </c>
      <c r="B268" s="262" t="s">
        <v>1305</v>
      </c>
    </row>
    <row r="269" spans="1:2" x14ac:dyDescent="0.2">
      <c r="A269" s="255" t="s">
        <v>1306</v>
      </c>
      <c r="B269" s="263" t="s">
        <v>1369</v>
      </c>
    </row>
    <row r="270" spans="1:2" x14ac:dyDescent="0.2">
      <c r="A270" s="255" t="s">
        <v>1308</v>
      </c>
      <c r="B270" s="263" t="s">
        <v>1370</v>
      </c>
    </row>
    <row r="271" spans="1:2" x14ac:dyDescent="0.2">
      <c r="A271" s="255" t="s">
        <v>1310</v>
      </c>
      <c r="B271" s="262" t="s">
        <v>1311</v>
      </c>
    </row>
    <row r="272" spans="1:2" x14ac:dyDescent="0.2">
      <c r="A272" s="255" t="s">
        <v>1312</v>
      </c>
      <c r="B272" s="262" t="s">
        <v>1313</v>
      </c>
    </row>
    <row r="273" spans="1:2" x14ac:dyDescent="0.2">
      <c r="A273" s="255" t="s">
        <v>1314</v>
      </c>
      <c r="B273" s="262" t="s">
        <v>1315</v>
      </c>
    </row>
    <row r="274" spans="1:2" x14ac:dyDescent="0.2">
      <c r="A274" s="255" t="s">
        <v>1316</v>
      </c>
      <c r="B274" s="262">
        <v>588</v>
      </c>
    </row>
    <row r="275" spans="1:2" x14ac:dyDescent="0.2">
      <c r="A275" s="255" t="s">
        <v>1317</v>
      </c>
      <c r="B275" s="262" t="s">
        <v>1318</v>
      </c>
    </row>
    <row r="276" spans="1:2" ht="28.5" x14ac:dyDescent="0.2">
      <c r="A276" s="255" t="s">
        <v>1319</v>
      </c>
      <c r="B276" s="264" t="s">
        <v>1320</v>
      </c>
    </row>
    <row r="277" spans="1:2" x14ac:dyDescent="0.2">
      <c r="A277" s="255" t="s">
        <v>1321</v>
      </c>
      <c r="B277" s="264" t="s">
        <v>1322</v>
      </c>
    </row>
    <row r="278" spans="1:2" x14ac:dyDescent="0.2">
      <c r="A278" s="255" t="s">
        <v>1323</v>
      </c>
      <c r="B278" s="262" t="s">
        <v>1371</v>
      </c>
    </row>
    <row r="279" spans="1:2" x14ac:dyDescent="0.2">
      <c r="A279" s="255"/>
      <c r="B279" s="262" t="s">
        <v>1363</v>
      </c>
    </row>
    <row r="280" spans="1:2" x14ac:dyDescent="0.2">
      <c r="A280" s="255"/>
      <c r="B280" s="262" t="s">
        <v>1325</v>
      </c>
    </row>
    <row r="281" spans="1:2" x14ac:dyDescent="0.2">
      <c r="A281" s="255" t="s">
        <v>1331</v>
      </c>
      <c r="B281" s="262" t="s">
        <v>1372</v>
      </c>
    </row>
    <row r="282" spans="1:2" x14ac:dyDescent="0.2">
      <c r="A282" s="329" t="s">
        <v>1329</v>
      </c>
      <c r="B282" s="330"/>
    </row>
    <row r="283" spans="1:2" x14ac:dyDescent="0.2">
      <c r="A283" s="255" t="s">
        <v>1302</v>
      </c>
      <c r="B283" s="262" t="s">
        <v>1330</v>
      </c>
    </row>
    <row r="284" spans="1:2" x14ac:dyDescent="0.2">
      <c r="A284" s="255" t="s">
        <v>1331</v>
      </c>
      <c r="B284" s="262" t="s">
        <v>1365</v>
      </c>
    </row>
    <row r="285" spans="1:2" ht="15" thickBot="1" x14ac:dyDescent="0.25">
      <c r="A285" s="257" t="s">
        <v>1306</v>
      </c>
      <c r="B285" s="267" t="s">
        <v>1366</v>
      </c>
    </row>
    <row r="286" spans="1:2" ht="15" thickBot="1" x14ac:dyDescent="0.25"/>
    <row r="287" spans="1:2" x14ac:dyDescent="0.2">
      <c r="A287" s="253" t="s">
        <v>1373</v>
      </c>
      <c r="B287" s="261" t="s">
        <v>1407</v>
      </c>
    </row>
    <row r="288" spans="1:2" x14ac:dyDescent="0.2">
      <c r="A288" s="255" t="s">
        <v>1298</v>
      </c>
      <c r="B288" s="262" t="s">
        <v>1374</v>
      </c>
    </row>
    <row r="289" spans="1:2" x14ac:dyDescent="0.2">
      <c r="A289" s="255" t="s">
        <v>1302</v>
      </c>
      <c r="B289" s="262" t="s">
        <v>1303</v>
      </c>
    </row>
    <row r="290" spans="1:2" x14ac:dyDescent="0.2">
      <c r="A290" s="255" t="s">
        <v>1304</v>
      </c>
      <c r="B290" s="262" t="s">
        <v>1305</v>
      </c>
    </row>
    <row r="291" spans="1:2" x14ac:dyDescent="0.2">
      <c r="A291" s="255" t="s">
        <v>1306</v>
      </c>
      <c r="B291" s="263" t="s">
        <v>1366</v>
      </c>
    </row>
    <row r="292" spans="1:2" x14ac:dyDescent="0.2">
      <c r="A292" s="255" t="s">
        <v>1308</v>
      </c>
      <c r="B292" s="263" t="s">
        <v>1375</v>
      </c>
    </row>
    <row r="293" spans="1:2" x14ac:dyDescent="0.2">
      <c r="A293" s="255" t="s">
        <v>1310</v>
      </c>
      <c r="B293" s="262" t="s">
        <v>1311</v>
      </c>
    </row>
    <row r="294" spans="1:2" x14ac:dyDescent="0.2">
      <c r="A294" s="255" t="s">
        <v>1312</v>
      </c>
      <c r="B294" s="262" t="s">
        <v>1313</v>
      </c>
    </row>
    <row r="295" spans="1:2" x14ac:dyDescent="0.2">
      <c r="A295" s="255" t="s">
        <v>1314</v>
      </c>
      <c r="B295" s="262" t="s">
        <v>1315</v>
      </c>
    </row>
    <row r="296" spans="1:2" x14ac:dyDescent="0.2">
      <c r="A296" s="255" t="s">
        <v>1316</v>
      </c>
      <c r="B296" s="262">
        <v>588</v>
      </c>
    </row>
    <row r="297" spans="1:2" x14ac:dyDescent="0.2">
      <c r="A297" s="255" t="s">
        <v>1317</v>
      </c>
      <c r="B297" s="262" t="s">
        <v>1318</v>
      </c>
    </row>
    <row r="298" spans="1:2" ht="28.5" x14ac:dyDescent="0.2">
      <c r="A298" s="255" t="s">
        <v>1319</v>
      </c>
      <c r="B298" s="264" t="s">
        <v>1320</v>
      </c>
    </row>
    <row r="299" spans="1:2" x14ac:dyDescent="0.2">
      <c r="A299" s="255" t="s">
        <v>1321</v>
      </c>
      <c r="B299" s="264" t="s">
        <v>1322</v>
      </c>
    </row>
    <row r="300" spans="1:2" x14ac:dyDescent="0.2">
      <c r="A300" s="255" t="s">
        <v>1323</v>
      </c>
      <c r="B300" s="262" t="s">
        <v>1376</v>
      </c>
    </row>
    <row r="301" spans="1:2" x14ac:dyDescent="0.2">
      <c r="A301" s="255"/>
      <c r="B301" s="262" t="s">
        <v>1377</v>
      </c>
    </row>
    <row r="302" spans="1:2" x14ac:dyDescent="0.2">
      <c r="A302" s="255"/>
      <c r="B302" s="262" t="s">
        <v>1378</v>
      </c>
    </row>
    <row r="303" spans="1:2" x14ac:dyDescent="0.2">
      <c r="A303" s="260" t="s">
        <v>1331</v>
      </c>
      <c r="B303" s="269" t="s">
        <v>1379</v>
      </c>
    </row>
    <row r="304" spans="1:2" x14ac:dyDescent="0.2">
      <c r="A304" s="329" t="s">
        <v>1329</v>
      </c>
      <c r="B304" s="330"/>
    </row>
    <row r="305" spans="1:2" x14ac:dyDescent="0.2">
      <c r="A305" s="255" t="s">
        <v>1302</v>
      </c>
      <c r="B305" s="262" t="s">
        <v>1303</v>
      </c>
    </row>
    <row r="306" spans="1:2" x14ac:dyDescent="0.2">
      <c r="A306" s="255" t="s">
        <v>1331</v>
      </c>
      <c r="B306" s="262" t="s">
        <v>1380</v>
      </c>
    </row>
    <row r="307" spans="1:2" ht="15" thickBot="1" x14ac:dyDescent="0.25">
      <c r="A307" s="257" t="s">
        <v>1306</v>
      </c>
      <c r="B307" s="267" t="s">
        <v>1366</v>
      </c>
    </row>
    <row r="308" spans="1:2" ht="15" thickBot="1" x14ac:dyDescent="0.25"/>
    <row r="309" spans="1:2" x14ac:dyDescent="0.2">
      <c r="A309" s="253" t="s">
        <v>1381</v>
      </c>
      <c r="B309" s="261" t="s">
        <v>1382</v>
      </c>
    </row>
    <row r="310" spans="1:2" x14ac:dyDescent="0.2">
      <c r="A310" s="255" t="s">
        <v>1298</v>
      </c>
      <c r="B310" s="262" t="s">
        <v>1383</v>
      </c>
    </row>
    <row r="311" spans="1:2" x14ac:dyDescent="0.2">
      <c r="A311" s="255" t="s">
        <v>1302</v>
      </c>
      <c r="B311" s="262" t="s">
        <v>1303</v>
      </c>
    </row>
    <row r="312" spans="1:2" x14ac:dyDescent="0.2">
      <c r="A312" s="255" t="s">
        <v>1304</v>
      </c>
      <c r="B312" s="262" t="s">
        <v>1384</v>
      </c>
    </row>
    <row r="313" spans="1:2" x14ac:dyDescent="0.2">
      <c r="A313" s="255" t="s">
        <v>1306</v>
      </c>
      <c r="B313" s="263" t="s">
        <v>1385</v>
      </c>
    </row>
    <row r="314" spans="1:2" x14ac:dyDescent="0.2">
      <c r="A314" s="255" t="s">
        <v>1308</v>
      </c>
      <c r="B314" s="262" t="s">
        <v>1386</v>
      </c>
    </row>
    <row r="315" spans="1:2" x14ac:dyDescent="0.2">
      <c r="A315" s="255" t="s">
        <v>1312</v>
      </c>
      <c r="B315" s="262" t="s">
        <v>1313</v>
      </c>
    </row>
    <row r="316" spans="1:2" x14ac:dyDescent="0.2">
      <c r="A316" s="255" t="s">
        <v>1317</v>
      </c>
      <c r="B316" s="262" t="s">
        <v>1318</v>
      </c>
    </row>
    <row r="317" spans="1:2" ht="28.5" x14ac:dyDescent="0.2">
      <c r="A317" s="255" t="s">
        <v>1319</v>
      </c>
      <c r="B317" s="264" t="s">
        <v>1387</v>
      </c>
    </row>
    <row r="318" spans="1:2" x14ac:dyDescent="0.2">
      <c r="A318" s="255" t="s">
        <v>1321</v>
      </c>
      <c r="B318" s="264" t="s">
        <v>1322</v>
      </c>
    </row>
    <row r="319" spans="1:2" x14ac:dyDescent="0.2">
      <c r="A319" s="255" t="s">
        <v>1388</v>
      </c>
      <c r="B319" s="262" t="s">
        <v>1389</v>
      </c>
    </row>
    <row r="320" spans="1:2" x14ac:dyDescent="0.2">
      <c r="A320" s="255"/>
      <c r="B320" s="262" t="s">
        <v>1390</v>
      </c>
    </row>
    <row r="321" spans="1:2" x14ac:dyDescent="0.2">
      <c r="A321" s="255"/>
      <c r="B321" s="262" t="s">
        <v>1391</v>
      </c>
    </row>
    <row r="322" spans="1:2" ht="15" thickBot="1" x14ac:dyDescent="0.25">
      <c r="A322" s="257" t="s">
        <v>1392</v>
      </c>
      <c r="B322" s="265" t="s">
        <v>1393</v>
      </c>
    </row>
  </sheetData>
  <sheetProtection algorithmName="SHA-512" hashValue="I+WJgX4eiI9vy1hT/Yg1Xn6Z+4KttFjMTxdGLdM2s6HhZS17k2Mg90LAzLiAAF6r1gnPuPAFkkMFSCWwBGN5/A==" saltValue="Rr2dbZaHwgHH8fyYTdDkiA==" spinCount="100000" sheet="1" objects="1" scenarios="1"/>
  <mergeCells count="11">
    <mergeCell ref="A282:B282"/>
    <mergeCell ref="A304:B304"/>
    <mergeCell ref="A1:B1"/>
    <mergeCell ref="A58:B58"/>
    <mergeCell ref="A143:B143"/>
    <mergeCell ref="A192:B192"/>
    <mergeCell ref="A217:B217"/>
    <mergeCell ref="A238:B238"/>
    <mergeCell ref="A260:B260"/>
    <mergeCell ref="A82:B82"/>
    <mergeCell ref="A167:B1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7</vt:i4>
      </vt:variant>
    </vt:vector>
  </HeadingPairs>
  <TitlesOfParts>
    <vt:vector size="7" baseType="lpstr">
      <vt:lpstr>חלוקת אחוזים בכל הרמות למכרז</vt:lpstr>
      <vt:lpstr>חלוקת אחוזים לכל רמת קטגוריה</vt:lpstr>
      <vt:lpstr>מכרז- רפרנס מלא</vt:lpstr>
      <vt:lpstr>מכרז</vt:lpstr>
      <vt:lpstr>פריטים תוצרת הארץ</vt:lpstr>
      <vt:lpstr>דוגמא לשקלול תוצרת הארץ</vt:lpstr>
      <vt:lpstr>מפרטי קרטון</vt:lpstr>
    </vt:vector>
  </TitlesOfParts>
  <Company>Hadera Paper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Revital Abrahamov</dc:creator>
  <cp:lastModifiedBy>‏‏משתמש Windows</cp:lastModifiedBy>
  <dcterms:created xsi:type="dcterms:W3CDTF">2016-08-24T17:36:42Z</dcterms:created>
  <dcterms:modified xsi:type="dcterms:W3CDTF">2017-05-01T08:48:26Z</dcterms:modified>
</cp:coreProperties>
</file>